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versitas Stikubank\Semester 2\Magang Profesi\"/>
    </mc:Choice>
  </mc:AlternateContent>
  <xr:revisionPtr revIDLastSave="0" documentId="13_ncr:1_{85986849-A950-46A1-9520-69CC3C542E57}" xr6:coauthVersionLast="47" xr6:coauthVersionMax="47" xr10:uidLastSave="{00000000-0000-0000-0000-000000000000}"/>
  <bookViews>
    <workbookView xWindow="-108" yWindow="-108" windowWidth="23256" windowHeight="12576" activeTab="1" xr2:uid="{77C0798F-06BF-44DE-BA46-F166C408EC8E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2" l="1"/>
  <c r="G5" i="2"/>
  <c r="G6" i="2"/>
  <c r="L6" i="2" s="1"/>
  <c r="G7" i="2"/>
  <c r="L7" i="2" s="1"/>
  <c r="G8" i="2"/>
  <c r="G9" i="2"/>
  <c r="G10" i="2"/>
  <c r="L10" i="2" s="1"/>
  <c r="G11" i="2"/>
  <c r="L11" i="2" s="1"/>
  <c r="G12" i="2"/>
  <c r="G3" i="2"/>
  <c r="L4" i="2"/>
  <c r="L5" i="2"/>
  <c r="L8" i="2"/>
  <c r="L9" i="2"/>
  <c r="L12" i="2"/>
  <c r="L3" i="2"/>
  <c r="K4" i="2"/>
  <c r="K5" i="2"/>
  <c r="K6" i="2"/>
  <c r="K7" i="2"/>
  <c r="K8" i="2"/>
  <c r="K9" i="2"/>
  <c r="K10" i="2"/>
  <c r="K11" i="2"/>
  <c r="K12" i="2"/>
  <c r="K3" i="2"/>
  <c r="J4" i="2"/>
  <c r="J5" i="2"/>
  <c r="J6" i="2"/>
  <c r="J7" i="2"/>
  <c r="J8" i="2"/>
  <c r="J9" i="2"/>
  <c r="J10" i="2"/>
  <c r="J11" i="2"/>
  <c r="J12" i="2"/>
  <c r="J3" i="2"/>
  <c r="I4" i="2"/>
  <c r="I5" i="2"/>
  <c r="I6" i="2"/>
  <c r="I7" i="2"/>
  <c r="I8" i="2"/>
  <c r="I9" i="2"/>
  <c r="I10" i="2"/>
  <c r="I11" i="2"/>
  <c r="I12" i="2"/>
  <c r="I3" i="2"/>
  <c r="H4" i="2"/>
  <c r="H5" i="2"/>
  <c r="H6" i="2"/>
  <c r="H7" i="2"/>
  <c r="H8" i="2"/>
  <c r="H9" i="2"/>
  <c r="H10" i="2"/>
  <c r="H11" i="2"/>
  <c r="H12" i="2"/>
  <c r="H3" i="2"/>
  <c r="L18" i="3"/>
  <c r="K19" i="3"/>
  <c r="L19" i="3"/>
  <c r="M19" i="3"/>
  <c r="N19" i="3"/>
  <c r="O19" i="3"/>
  <c r="P19" i="3"/>
  <c r="Q19" i="3"/>
  <c r="R19" i="3"/>
  <c r="S19" i="3"/>
  <c r="K20" i="3"/>
  <c r="L20" i="3"/>
  <c r="M20" i="3"/>
  <c r="N20" i="3"/>
  <c r="O20" i="3"/>
  <c r="P20" i="3"/>
  <c r="Q20" i="3"/>
  <c r="R20" i="3"/>
  <c r="S20" i="3"/>
  <c r="K21" i="3"/>
  <c r="L21" i="3"/>
  <c r="M21" i="3"/>
  <c r="N21" i="3"/>
  <c r="O21" i="3"/>
  <c r="P21" i="3"/>
  <c r="Q21" i="3"/>
  <c r="R21" i="3"/>
  <c r="S21" i="3"/>
  <c r="K22" i="3"/>
  <c r="L22" i="3"/>
  <c r="M22" i="3"/>
  <c r="N22" i="3"/>
  <c r="O22" i="3"/>
  <c r="P22" i="3"/>
  <c r="Q22" i="3"/>
  <c r="R22" i="3"/>
  <c r="S22" i="3"/>
  <c r="K23" i="3"/>
  <c r="L23" i="3"/>
  <c r="M23" i="3"/>
  <c r="N23" i="3"/>
  <c r="O23" i="3"/>
  <c r="P23" i="3"/>
  <c r="Q23" i="3"/>
  <c r="R23" i="3"/>
  <c r="S23" i="3"/>
  <c r="K24" i="3"/>
  <c r="L24" i="3"/>
  <c r="M24" i="3"/>
  <c r="N24" i="3"/>
  <c r="O24" i="3"/>
  <c r="P24" i="3"/>
  <c r="Q24" i="3"/>
  <c r="R24" i="3"/>
  <c r="S24" i="3"/>
  <c r="K25" i="3"/>
  <c r="L25" i="3"/>
  <c r="M25" i="3"/>
  <c r="N25" i="3"/>
  <c r="O25" i="3"/>
  <c r="P25" i="3"/>
  <c r="Q25" i="3"/>
  <c r="R25" i="3"/>
  <c r="S25" i="3"/>
  <c r="K26" i="3"/>
  <c r="L26" i="3"/>
  <c r="M26" i="3"/>
  <c r="N26" i="3"/>
  <c r="O26" i="3"/>
  <c r="P26" i="3"/>
  <c r="Q26" i="3"/>
  <c r="R26" i="3"/>
  <c r="S26" i="3"/>
  <c r="K27" i="3"/>
  <c r="L27" i="3"/>
  <c r="M27" i="3"/>
  <c r="N27" i="3"/>
  <c r="O27" i="3"/>
  <c r="P27" i="3"/>
  <c r="Q27" i="3"/>
  <c r="R27" i="3"/>
  <c r="S27" i="3"/>
  <c r="S18" i="3"/>
  <c r="R18" i="3"/>
  <c r="Q18" i="3"/>
  <c r="P18" i="3"/>
  <c r="O18" i="3"/>
  <c r="N18" i="3"/>
  <c r="M18" i="3"/>
  <c r="K18" i="3"/>
  <c r="J19" i="3"/>
  <c r="J20" i="3"/>
  <c r="J21" i="3"/>
  <c r="J22" i="3"/>
  <c r="J23" i="3"/>
  <c r="J24" i="3"/>
  <c r="J25" i="3"/>
  <c r="J26" i="3"/>
  <c r="J27" i="3"/>
  <c r="J18" i="3"/>
  <c r="I19" i="3"/>
  <c r="I20" i="3"/>
  <c r="I21" i="3"/>
  <c r="I22" i="3"/>
  <c r="I23" i="3"/>
  <c r="I24" i="3"/>
  <c r="I25" i="3"/>
  <c r="I26" i="3"/>
  <c r="I27" i="3"/>
  <c r="I18" i="3"/>
  <c r="H19" i="3"/>
  <c r="H20" i="3"/>
  <c r="H21" i="3"/>
  <c r="H22" i="3"/>
  <c r="H23" i="3"/>
  <c r="H24" i="3"/>
  <c r="H25" i="3"/>
  <c r="H26" i="3"/>
  <c r="H27" i="3"/>
  <c r="H18" i="3"/>
  <c r="G19" i="3"/>
  <c r="G20" i="3"/>
  <c r="G21" i="3"/>
  <c r="G22" i="3"/>
  <c r="G23" i="3"/>
  <c r="G24" i="3"/>
  <c r="G25" i="3"/>
  <c r="G26" i="3"/>
  <c r="G27" i="3"/>
  <c r="G18" i="3"/>
  <c r="F19" i="3"/>
  <c r="F20" i="3"/>
  <c r="F21" i="3"/>
  <c r="F22" i="3"/>
  <c r="F23" i="3"/>
  <c r="F24" i="3"/>
  <c r="F25" i="3"/>
  <c r="F26" i="3"/>
  <c r="F27" i="3"/>
  <c r="F18" i="3"/>
  <c r="E19" i="3"/>
  <c r="E20" i="3"/>
  <c r="E21" i="3"/>
  <c r="E22" i="3"/>
  <c r="E23" i="3"/>
  <c r="E24" i="3"/>
  <c r="E25" i="3"/>
  <c r="E26" i="3"/>
  <c r="E27" i="3"/>
  <c r="E18" i="3"/>
  <c r="D19" i="3"/>
  <c r="D20" i="3"/>
  <c r="D21" i="3"/>
  <c r="D22" i="3"/>
  <c r="D23" i="3"/>
  <c r="D24" i="3"/>
  <c r="D25" i="3"/>
  <c r="D26" i="3"/>
  <c r="D27" i="3"/>
  <c r="D18" i="3"/>
  <c r="D15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D14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AA13" i="1"/>
  <c r="AB13" i="1" s="1"/>
  <c r="AC13" i="1" s="1"/>
  <c r="AA12" i="1"/>
  <c r="AB12" i="1" s="1"/>
  <c r="AC12" i="1" s="1"/>
  <c r="AA11" i="1"/>
  <c r="AB11" i="1"/>
  <c r="AC11" i="1"/>
  <c r="V11" i="1"/>
  <c r="W11" i="1" s="1"/>
  <c r="V12" i="1"/>
  <c r="W12" i="1"/>
  <c r="V13" i="1"/>
  <c r="W13" i="1" s="1"/>
  <c r="Q13" i="1"/>
  <c r="R13" i="1"/>
  <c r="Q12" i="1"/>
  <c r="R12" i="1" s="1"/>
  <c r="Q11" i="1"/>
  <c r="R11" i="1" s="1"/>
  <c r="L13" i="1"/>
  <c r="M13" i="1" s="1"/>
  <c r="L12" i="1"/>
  <c r="M12" i="1"/>
  <c r="L11" i="1"/>
  <c r="M11" i="1" s="1"/>
  <c r="G13" i="1"/>
  <c r="H13" i="1" s="1"/>
  <c r="G12" i="1"/>
  <c r="H12" i="1"/>
  <c r="G11" i="1"/>
  <c r="H11" i="1" s="1"/>
  <c r="F4" i="2"/>
  <c r="F5" i="2"/>
  <c r="F6" i="2"/>
  <c r="F7" i="2"/>
  <c r="F8" i="2"/>
  <c r="F9" i="2"/>
  <c r="F10" i="2"/>
  <c r="F11" i="2"/>
  <c r="F12" i="2"/>
  <c r="F3" i="2"/>
  <c r="E4" i="2"/>
  <c r="E5" i="2"/>
  <c r="E6" i="2"/>
  <c r="E7" i="2"/>
  <c r="E8" i="2"/>
  <c r="E9" i="2"/>
  <c r="E10" i="2"/>
  <c r="E11" i="2"/>
  <c r="E12" i="2"/>
  <c r="E3" i="2"/>
  <c r="D4" i="2"/>
  <c r="D5" i="2"/>
  <c r="D6" i="2"/>
  <c r="D7" i="2"/>
  <c r="D8" i="2"/>
  <c r="D9" i="2"/>
  <c r="D10" i="2"/>
  <c r="D11" i="2"/>
  <c r="D12" i="2"/>
  <c r="D3" i="2"/>
  <c r="C4" i="2"/>
  <c r="C5" i="2"/>
  <c r="C6" i="2"/>
  <c r="C7" i="2"/>
  <c r="C8" i="2"/>
  <c r="C9" i="2"/>
  <c r="C10" i="2"/>
  <c r="C11" i="2"/>
  <c r="C12" i="2"/>
  <c r="C3" i="2"/>
  <c r="I24" i="1"/>
  <c r="AC28" i="1"/>
  <c r="AC29" i="1"/>
  <c r="AC30" i="1"/>
  <c r="AB28" i="1"/>
  <c r="AB29" i="1"/>
  <c r="AB30" i="1"/>
  <c r="AA28" i="1"/>
  <c r="AA29" i="1"/>
  <c r="AA30" i="1"/>
  <c r="Z30" i="1"/>
  <c r="Z29" i="1"/>
  <c r="Y28" i="1"/>
  <c r="X29" i="1"/>
  <c r="Z28" i="1"/>
  <c r="Y30" i="1"/>
  <c r="Y29" i="1"/>
  <c r="X30" i="1"/>
  <c r="X28" i="1"/>
  <c r="R28" i="1"/>
  <c r="R29" i="1"/>
  <c r="R30" i="1"/>
  <c r="Q28" i="1"/>
  <c r="Q29" i="1"/>
  <c r="Q30" i="1"/>
  <c r="P29" i="1"/>
  <c r="O30" i="1"/>
  <c r="O29" i="1"/>
  <c r="N28" i="1"/>
  <c r="P30" i="1"/>
  <c r="N30" i="1"/>
  <c r="N29" i="1"/>
  <c r="P28" i="1"/>
  <c r="O28" i="1"/>
  <c r="K30" i="1"/>
  <c r="K29" i="1"/>
  <c r="M28" i="1"/>
  <c r="M29" i="1"/>
  <c r="L28" i="1"/>
  <c r="L29" i="1"/>
  <c r="L30" i="1"/>
  <c r="M30" i="1" s="1"/>
  <c r="J30" i="1"/>
  <c r="J29" i="1"/>
  <c r="I29" i="1"/>
  <c r="J28" i="1"/>
  <c r="K28" i="1"/>
  <c r="I30" i="1"/>
  <c r="I28" i="1"/>
  <c r="H28" i="1"/>
  <c r="H29" i="1"/>
  <c r="H30" i="1"/>
  <c r="G28" i="1"/>
  <c r="G29" i="1"/>
  <c r="G30" i="1"/>
  <c r="F28" i="1"/>
  <c r="E30" i="1"/>
  <c r="E29" i="1"/>
  <c r="E28" i="1"/>
  <c r="C29" i="1"/>
  <c r="F30" i="1"/>
  <c r="F29" i="1"/>
  <c r="D30" i="1"/>
  <c r="D29" i="1"/>
  <c r="D28" i="1"/>
  <c r="C30" i="1"/>
  <c r="C28" i="1"/>
  <c r="V30" i="1"/>
  <c r="W30" i="1" s="1"/>
  <c r="V29" i="1"/>
  <c r="W29" i="1" s="1"/>
  <c r="V28" i="1"/>
  <c r="W28" i="1" s="1"/>
  <c r="AC21" i="1"/>
  <c r="AB22" i="1"/>
  <c r="AB23" i="1"/>
  <c r="AB24" i="1"/>
  <c r="AB25" i="1"/>
  <c r="AB26" i="1"/>
  <c r="AB27" i="1"/>
  <c r="AB21" i="1"/>
  <c r="AA21" i="1"/>
  <c r="Z25" i="1"/>
  <c r="AA25" i="1" s="1"/>
  <c r="Z26" i="1"/>
  <c r="Z27" i="1"/>
  <c r="Z24" i="1"/>
  <c r="Z21" i="1"/>
  <c r="Y27" i="1"/>
  <c r="AA27" i="1" s="1"/>
  <c r="X27" i="1"/>
  <c r="Y25" i="1"/>
  <c r="Y22" i="1"/>
  <c r="Y21" i="1"/>
  <c r="X26" i="1"/>
  <c r="AA26" i="1" s="1"/>
  <c r="X24" i="1"/>
  <c r="X23" i="1"/>
  <c r="X22" i="1"/>
  <c r="Z23" i="1"/>
  <c r="Z22" i="1"/>
  <c r="Y26" i="1"/>
  <c r="Y24" i="1"/>
  <c r="Y23" i="1"/>
  <c r="X25" i="1"/>
  <c r="X21" i="1"/>
  <c r="W21" i="1"/>
  <c r="R21" i="1"/>
  <c r="R22" i="1"/>
  <c r="R23" i="1"/>
  <c r="R24" i="1"/>
  <c r="R25" i="1"/>
  <c r="R26" i="1"/>
  <c r="R27" i="1"/>
  <c r="N21" i="1"/>
  <c r="N27" i="1"/>
  <c r="N25" i="1"/>
  <c r="N26" i="1"/>
  <c r="Q26" i="1" s="1"/>
  <c r="N24" i="1"/>
  <c r="P25" i="1"/>
  <c r="O25" i="1"/>
  <c r="P23" i="1"/>
  <c r="O23" i="1"/>
  <c r="P22" i="1"/>
  <c r="O22" i="1"/>
  <c r="N22" i="1"/>
  <c r="P27" i="1"/>
  <c r="O27" i="1"/>
  <c r="P26" i="1"/>
  <c r="O26" i="1"/>
  <c r="P24" i="1"/>
  <c r="O24" i="1"/>
  <c r="N23" i="1"/>
  <c r="P21" i="1"/>
  <c r="O21" i="1"/>
  <c r="I27" i="1"/>
  <c r="I26" i="1"/>
  <c r="I25" i="1"/>
  <c r="I23" i="1"/>
  <c r="I22" i="1"/>
  <c r="I21" i="1"/>
  <c r="M27" i="1"/>
  <c r="M26" i="1"/>
  <c r="M25" i="1"/>
  <c r="M24" i="1"/>
  <c r="M23" i="1"/>
  <c r="M22" i="1"/>
  <c r="M21" i="1"/>
  <c r="K27" i="1"/>
  <c r="J27" i="1"/>
  <c r="J23" i="1"/>
  <c r="K26" i="1"/>
  <c r="K22" i="1"/>
  <c r="K23" i="1"/>
  <c r="L23" i="1" s="1"/>
  <c r="J26" i="1"/>
  <c r="J25" i="1"/>
  <c r="J24" i="1"/>
  <c r="J22" i="1"/>
  <c r="L22" i="1" s="1"/>
  <c r="J21" i="1"/>
  <c r="L21" i="1" s="1"/>
  <c r="K25" i="1"/>
  <c r="K24" i="1"/>
  <c r="K21" i="1"/>
  <c r="L24" i="1"/>
  <c r="G27" i="1"/>
  <c r="H27" i="1" s="1"/>
  <c r="H22" i="1"/>
  <c r="H23" i="1"/>
  <c r="H24" i="1"/>
  <c r="H25" i="1"/>
  <c r="H26" i="1"/>
  <c r="H21" i="1"/>
  <c r="G21" i="1"/>
  <c r="F27" i="1"/>
  <c r="F26" i="1"/>
  <c r="E26" i="1"/>
  <c r="F24" i="1"/>
  <c r="E24" i="1"/>
  <c r="G24" i="1" s="1"/>
  <c r="F23" i="1"/>
  <c r="E23" i="1"/>
  <c r="F21" i="1"/>
  <c r="E21" i="1"/>
  <c r="E22" i="1"/>
  <c r="F22" i="1"/>
  <c r="F25" i="1"/>
  <c r="E25" i="1"/>
  <c r="G25" i="1" s="1"/>
  <c r="E27" i="1"/>
  <c r="D27" i="1"/>
  <c r="D24" i="1"/>
  <c r="D22" i="1"/>
  <c r="D26" i="1"/>
  <c r="D25" i="1"/>
  <c r="D23" i="1"/>
  <c r="D21" i="1"/>
  <c r="C27" i="1"/>
  <c r="C26" i="1"/>
  <c r="C25" i="1"/>
  <c r="C24" i="1"/>
  <c r="C23" i="1"/>
  <c r="C22" i="1"/>
  <c r="C21" i="1"/>
  <c r="V27" i="1"/>
  <c r="W27" i="1" s="1"/>
  <c r="L27" i="1"/>
  <c r="V26" i="1"/>
  <c r="W26" i="1" s="1"/>
  <c r="G26" i="1"/>
  <c r="W25" i="1"/>
  <c r="V25" i="1"/>
  <c r="L25" i="1"/>
  <c r="AA24" i="1"/>
  <c r="W24" i="1"/>
  <c r="V24" i="1"/>
  <c r="AA23" i="1"/>
  <c r="V23" i="1"/>
  <c r="W23" i="1" s="1"/>
  <c r="G23" i="1"/>
  <c r="AA22" i="1"/>
  <c r="V22" i="1"/>
  <c r="W22" i="1" s="1"/>
  <c r="G22" i="1"/>
  <c r="V21" i="1"/>
  <c r="Q2" i="1"/>
  <c r="AC5" i="1"/>
  <c r="AC6" i="1"/>
  <c r="AC7" i="1"/>
  <c r="AC8" i="1"/>
  <c r="AC9" i="1"/>
  <c r="AC10" i="1"/>
  <c r="AB10" i="1"/>
  <c r="AB9" i="1"/>
  <c r="AB8" i="1"/>
  <c r="AB7" i="1"/>
  <c r="AB6" i="1"/>
  <c r="AB5" i="1"/>
  <c r="AB4" i="1"/>
  <c r="W10" i="1"/>
  <c r="W9" i="1"/>
  <c r="W8" i="1"/>
  <c r="W7" i="1"/>
  <c r="W6" i="1"/>
  <c r="W5" i="1"/>
  <c r="W4" i="1"/>
  <c r="D16" i="2" l="1"/>
  <c r="F16" i="2"/>
  <c r="C16" i="2"/>
  <c r="E16" i="2"/>
  <c r="G16" i="2"/>
  <c r="D14" i="2"/>
  <c r="F13" i="2"/>
  <c r="E15" i="2"/>
  <c r="F14" i="2"/>
  <c r="E13" i="2"/>
  <c r="E14" i="2"/>
  <c r="D13" i="2"/>
  <c r="C15" i="2"/>
  <c r="AA11" i="2" s="1"/>
  <c r="D15" i="2"/>
  <c r="O6" i="2" s="1"/>
  <c r="G13" i="2"/>
  <c r="F15" i="2"/>
  <c r="C14" i="2"/>
  <c r="AB5" i="2" s="1"/>
  <c r="C13" i="2"/>
  <c r="G15" i="2"/>
  <c r="G14" i="2"/>
  <c r="Q22" i="1"/>
  <c r="Q27" i="1"/>
  <c r="AC27" i="1" s="1"/>
  <c r="Q25" i="1"/>
  <c r="AC25" i="1" s="1"/>
  <c r="Q23" i="1"/>
  <c r="AC23" i="1" s="1"/>
  <c r="Q21" i="1"/>
  <c r="Q24" i="1"/>
  <c r="AC24" i="1" s="1"/>
  <c r="L26" i="1"/>
  <c r="AC26" i="1"/>
  <c r="AC22" i="1"/>
  <c r="AA5" i="1"/>
  <c r="AA6" i="1"/>
  <c r="AA7" i="1"/>
  <c r="AA8" i="1"/>
  <c r="AA9" i="1"/>
  <c r="AA10" i="1"/>
  <c r="AA4" i="1"/>
  <c r="V5" i="1"/>
  <c r="V6" i="1"/>
  <c r="V7" i="1"/>
  <c r="V8" i="1"/>
  <c r="V9" i="1"/>
  <c r="V10" i="1"/>
  <c r="V4" i="1"/>
  <c r="Q5" i="1"/>
  <c r="R5" i="1" s="1"/>
  <c r="Q6" i="1"/>
  <c r="R6" i="1" s="1"/>
  <c r="Q7" i="1"/>
  <c r="R7" i="1" s="1"/>
  <c r="Q8" i="1"/>
  <c r="R8" i="1" s="1"/>
  <c r="Q9" i="1"/>
  <c r="R9" i="1" s="1"/>
  <c r="Q10" i="1"/>
  <c r="R10" i="1" s="1"/>
  <c r="Q4" i="1"/>
  <c r="R4" i="1" s="1"/>
  <c r="AC4" i="1" s="1"/>
  <c r="L5" i="1"/>
  <c r="M5" i="1" s="1"/>
  <c r="L6" i="1"/>
  <c r="M6" i="1" s="1"/>
  <c r="L7" i="1"/>
  <c r="M7" i="1" s="1"/>
  <c r="L8" i="1"/>
  <c r="M8" i="1" s="1"/>
  <c r="L9" i="1"/>
  <c r="M9" i="1" s="1"/>
  <c r="L10" i="1"/>
  <c r="M10" i="1" s="1"/>
  <c r="L4" i="1"/>
  <c r="M4" i="1" s="1"/>
  <c r="G5" i="1"/>
  <c r="H5" i="1" s="1"/>
  <c r="G6" i="1"/>
  <c r="H6" i="1" s="1"/>
  <c r="G7" i="1"/>
  <c r="H7" i="1" s="1"/>
  <c r="G8" i="1"/>
  <c r="H8" i="1" s="1"/>
  <c r="G9" i="1"/>
  <c r="H9" i="1" s="1"/>
  <c r="G10" i="1"/>
  <c r="H10" i="1" s="1"/>
  <c r="G4" i="1"/>
  <c r="H4" i="1" s="1"/>
  <c r="T7" i="2" l="1"/>
  <c r="S9" i="2"/>
  <c r="T11" i="2"/>
  <c r="T4" i="2"/>
  <c r="V4" i="2"/>
  <c r="T8" i="2"/>
  <c r="W10" i="2"/>
  <c r="U7" i="2"/>
  <c r="U4" i="2"/>
  <c r="U12" i="2"/>
  <c r="U11" i="2"/>
  <c r="U8" i="2"/>
  <c r="T5" i="2"/>
  <c r="T3" i="2"/>
  <c r="T10" i="2"/>
  <c r="T9" i="2"/>
  <c r="T6" i="2"/>
  <c r="W3" i="2"/>
  <c r="U9" i="2"/>
  <c r="S5" i="2"/>
  <c r="V8" i="2"/>
  <c r="S6" i="2"/>
  <c r="V12" i="2"/>
  <c r="W11" i="2"/>
  <c r="W8" i="2"/>
  <c r="W7" i="2"/>
  <c r="W4" i="2"/>
  <c r="W12" i="2"/>
  <c r="V9" i="2"/>
  <c r="V6" i="2"/>
  <c r="V5" i="2"/>
  <c r="V3" i="2"/>
  <c r="V10" i="2"/>
  <c r="V7" i="2"/>
  <c r="U3" i="2"/>
  <c r="U6" i="2"/>
  <c r="W5" i="2"/>
  <c r="U10" i="2"/>
  <c r="AD5" i="2"/>
  <c r="S8" i="2"/>
  <c r="S7" i="2"/>
  <c r="S11" i="2"/>
  <c r="S4" i="2"/>
  <c r="S12" i="2"/>
  <c r="V11" i="2"/>
  <c r="W6" i="2"/>
  <c r="S3" i="2"/>
  <c r="T12" i="2"/>
  <c r="N8" i="2"/>
  <c r="W9" i="2"/>
  <c r="U5" i="2"/>
  <c r="S10" i="2"/>
  <c r="Z12" i="2"/>
  <c r="AA4" i="2"/>
  <c r="P10" i="2"/>
  <c r="AD9" i="2"/>
  <c r="Q7" i="2"/>
  <c r="Z4" i="2"/>
  <c r="AD12" i="2"/>
  <c r="AE8" i="2"/>
  <c r="AE6" i="2"/>
  <c r="Z8" i="2"/>
  <c r="N12" i="2"/>
  <c r="AA12" i="2"/>
  <c r="AD3" i="2"/>
  <c r="AE5" i="2"/>
  <c r="AE10" i="2"/>
  <c r="Z3" i="2"/>
  <c r="AD10" i="2"/>
  <c r="AD11" i="2"/>
  <c r="AD6" i="2"/>
  <c r="AD7" i="2"/>
  <c r="AE4" i="2"/>
  <c r="AD4" i="2"/>
  <c r="AE9" i="2"/>
  <c r="AE7" i="2"/>
  <c r="N4" i="2"/>
  <c r="Q3" i="2"/>
  <c r="AE12" i="2"/>
  <c r="AD8" i="2"/>
  <c r="AE3" i="2"/>
  <c r="AE11" i="2"/>
  <c r="P4" i="2"/>
  <c r="R3" i="2"/>
  <c r="N9" i="2"/>
  <c r="Q11" i="2"/>
  <c r="Q8" i="2"/>
  <c r="AA6" i="2"/>
  <c r="O10" i="2"/>
  <c r="P9" i="2"/>
  <c r="R7" i="2"/>
  <c r="P7" i="2"/>
  <c r="O12" i="2"/>
  <c r="AA7" i="2"/>
  <c r="Q10" i="2"/>
  <c r="AB4" i="2"/>
  <c r="P5" i="2"/>
  <c r="Z10" i="2"/>
  <c r="Z11" i="2"/>
  <c r="Z6" i="2"/>
  <c r="Z7" i="2"/>
  <c r="R6" i="2"/>
  <c r="Q12" i="2"/>
  <c r="AA10" i="2"/>
  <c r="AB8" i="2"/>
  <c r="O7" i="2"/>
  <c r="R11" i="2"/>
  <c r="P11" i="2"/>
  <c r="O4" i="2"/>
  <c r="P8" i="2"/>
  <c r="AB12" i="2"/>
  <c r="P3" i="2"/>
  <c r="Z5" i="2"/>
  <c r="N3" i="2"/>
  <c r="AA5" i="2"/>
  <c r="AA3" i="2"/>
  <c r="AA9" i="2"/>
  <c r="R10" i="2"/>
  <c r="P6" i="2"/>
  <c r="R4" i="2"/>
  <c r="R9" i="2"/>
  <c r="Q5" i="2"/>
  <c r="O3" i="2"/>
  <c r="O9" i="2"/>
  <c r="R8" i="2"/>
  <c r="P12" i="2"/>
  <c r="R5" i="2"/>
  <c r="O11" i="2"/>
  <c r="AB6" i="2"/>
  <c r="N10" i="2"/>
  <c r="AB11" i="2"/>
  <c r="N7" i="2"/>
  <c r="N11" i="2"/>
  <c r="AB10" i="2"/>
  <c r="N6" i="2"/>
  <c r="AB7" i="2"/>
  <c r="Z9" i="2"/>
  <c r="N5" i="2"/>
  <c r="AA8" i="2"/>
  <c r="Q4" i="2"/>
  <c r="R12" i="2"/>
  <c r="AB3" i="2"/>
  <c r="Q9" i="2"/>
  <c r="O5" i="2"/>
  <c r="O8" i="2"/>
  <c r="Q6" i="2"/>
  <c r="AB9" i="2"/>
</calcChain>
</file>

<file path=xl/sharedStrings.xml><?xml version="1.0" encoding="utf-8"?>
<sst xmlns="http://schemas.openxmlformats.org/spreadsheetml/2006/main" count="328" uniqueCount="98">
  <si>
    <t xml:space="preserve">Rekapitulasi Hasil Kuesioner </t>
  </si>
  <si>
    <t>No</t>
  </si>
  <si>
    <t xml:space="preserve"> Nama Lembaga 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</si>
  <si>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</si>
  <si>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</si>
  <si>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</si>
  <si>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</si>
  <si>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</si>
  <si>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</si>
  <si>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</si>
  <si>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</si>
  <si>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</si>
  <si>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</si>
  <si>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</si>
  <si>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</si>
  <si>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</si>
  <si>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</si>
  <si>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</si>
  <si>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</si>
  <si>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 xml:space="preserve">LAZ Rabbani </t>
  </si>
  <si>
    <t>BAZNAS</t>
  </si>
  <si>
    <t xml:space="preserve">LAZISKU KB PII </t>
  </si>
  <si>
    <t xml:space="preserve">LAZISMU ASAHAN </t>
  </si>
  <si>
    <t xml:space="preserve">LAZ SOLOPEDULI </t>
  </si>
  <si>
    <t xml:space="preserve">LAZISMU BINJAI </t>
  </si>
  <si>
    <t>LAZISKU SUMUT</t>
  </si>
  <si>
    <t xml:space="preserve">Jumlah </t>
  </si>
  <si>
    <t>Rata-rata</t>
  </si>
  <si>
    <t>Indeks akhir</t>
  </si>
  <si>
    <t>Tata Kelola dan Kelembagaan 25%</t>
  </si>
  <si>
    <t>Pengumpulan Dana 20%</t>
  </si>
  <si>
    <t>Penyaluran dan Dampak 30%)</t>
  </si>
  <si>
    <t>Keuangan dan Efisiensi (15%)</t>
  </si>
  <si>
    <t>Sosial dan Lingkungan (10%)</t>
  </si>
  <si>
    <t>Keterangan:</t>
  </si>
  <si>
    <t>V1 = nilai maksimal setiap indikator adalah 6,25 sedangkan nilai minimal 1,25</t>
  </si>
  <si>
    <t>V3 = nilai maksimal setiap indikator adalah 10,00 sedangkan nilai minimal 3,33</t>
  </si>
  <si>
    <t>V5 = nilai maksimal setiap indikator adalah 3,33 sedangkan nilai minimal 0,66</t>
  </si>
  <si>
    <t>V2 = nilai maksimal setiap indikator adalah 6,75 sedangkan nilai minimal 1,33</t>
  </si>
  <si>
    <t>V4 = nilai maksimal setiap indikator adalah 5,00 sedangkan nilai minimal 1</t>
  </si>
  <si>
    <t>LAZ AZKA CENTER</t>
  </si>
  <si>
    <t>LAZNAS MPAQ BIAS</t>
  </si>
  <si>
    <t xml:space="preserve">LAZNAS YATIM MANDIRI </t>
  </si>
  <si>
    <t>V1</t>
  </si>
  <si>
    <t>V2</t>
  </si>
  <si>
    <t>V3</t>
  </si>
  <si>
    <t>V4</t>
  </si>
  <si>
    <t>V5</t>
  </si>
  <si>
    <t xml:space="preserve">MIN </t>
  </si>
  <si>
    <t>MAX</t>
  </si>
  <si>
    <t xml:space="preserve">mean </t>
  </si>
  <si>
    <t xml:space="preserve">best </t>
  </si>
  <si>
    <t>worst</t>
  </si>
  <si>
    <t xml:space="preserve">MIN - MAX </t>
  </si>
  <si>
    <t>Rasio V1</t>
  </si>
  <si>
    <t>Different V1</t>
  </si>
  <si>
    <t>STNDV.P</t>
  </si>
  <si>
    <t>Z-SCORE</t>
  </si>
  <si>
    <t xml:space="preserve">AVERAGE </t>
  </si>
  <si>
    <t>Z-Score</t>
  </si>
  <si>
    <t xml:space="preserve">Standar Deviasi </t>
  </si>
  <si>
    <t>Descriptive Statistics</t>
  </si>
  <si>
    <t>Mean</t>
  </si>
  <si>
    <t>Std. Deviation</t>
  </si>
  <si>
    <t>N</t>
  </si>
  <si>
    <t>Correlation Matrixa</t>
  </si>
  <si>
    <t>Correlation</t>
  </si>
  <si>
    <t>a This matrix is not positive definite.</t>
  </si>
  <si>
    <t>Total Variance Explained</t>
  </si>
  <si>
    <t>Component</t>
  </si>
  <si>
    <t>Initial Eigenvalues</t>
  </si>
  <si>
    <t>Extraction Sums of Squared Loadings</t>
  </si>
  <si>
    <t>Rotation Sums of Squared Loadings</t>
  </si>
  <si>
    <t>Total</t>
  </si>
  <si>
    <t>% of Variance</t>
  </si>
  <si>
    <t>Cumulative %</t>
  </si>
  <si>
    <t>Extraction Method: Principal Component Analysis.</t>
  </si>
  <si>
    <t>Component Matrixa</t>
  </si>
  <si>
    <t>a 5 components extracted.</t>
  </si>
  <si>
    <t>Rotated Component Matrixa</t>
  </si>
  <si>
    <t xml:space="preserve">Extraction Method: Principal Component Analysis. </t>
  </si>
  <si>
    <t xml:space="preserve"> Rotation Method: Varimax with Kaiser Normalization.</t>
  </si>
  <si>
    <t>a Rotation converged in 16 iterations.</t>
  </si>
  <si>
    <t>Component Transformation Matrix</t>
  </si>
  <si>
    <t xml:space="preserve">Extraction Method: Principal Component Analysis.  </t>
  </si>
  <si>
    <t>Output</t>
  </si>
  <si>
    <t>Fungsi</t>
  </si>
  <si>
    <t>Menunjukkan eigenvalue, explained variance &amp; cumulative variance</t>
  </si>
  <si>
    <t>Scree plot</t>
  </si>
  <si>
    <t>Grafik eigenvalue untuk menentukan jumlah komponen</t>
  </si>
  <si>
    <t>Component Matrix</t>
  </si>
  <si>
    <t>Eigenvector (loading) sebelum rotasi</t>
  </si>
  <si>
    <t>Rotated Component Matrix</t>
  </si>
  <si>
    <t>Eigenvector (loading) setelah rotasi</t>
  </si>
  <si>
    <t>Component Score Coefficient Matrix</t>
  </si>
  <si>
    <t>Koefisien untuk menghitung skor komponen</t>
  </si>
  <si>
    <t>KMO &amp; Bartlett’s test</t>
  </si>
  <si>
    <t>Uji kecocokan data untuk 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</si>
</sst>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2" x14ac:knownFonts="1">
    <font>
      <sz val="12"/>
      <color theme="1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Sheet2!$C$2</c:f>
              <c:strCache>
                <c:ptCount val="1"/>
                <c:pt idx="0">
                  <c:v>V1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Sheet2!$B$3:$B$12</c:f>
              <c:strCache>
                <c:ptCount val="10"/>
                <c:pt idx="0">
                  <c:v>LAZ Rabbani </c:v>
                </c:pt>
                <c:pt idx="1">
                  <c:v>BAZNAS</c:v>
                </c:pt>
                <c:pt idx="2">
                  <c:v>LAZISKU KB PII </c:v>
                </c:pt>
                <c:pt idx="3">
                  <c:v>LAZISMU ASAHAN </c:v>
                </c:pt>
                <c:pt idx="4">
                  <c:v>LAZ SOLOPEDULI </c:v>
                </c:pt>
                <c:pt idx="5">
                  <c:v>LAZISMU BINJAI </c:v>
                </c:pt>
                <c:pt idx="6">
                  <c:v>LAZISKU SUMUT</c:v>
                </c:pt>
                <c:pt idx="7">
                  <c:v>LAZ AZKA CENTER</c:v>
                </c:pt>
                <c:pt idx="8">
                  <c:v>LAZNAS MPAQ BIAS</c:v>
                </c:pt>
                <c:pt idx="9">
                  <c:v>LAZNAS YATIM MANDIRI </c:v>
                </c:pt>
              </c:strCache>
            </c:strRef>
          </c:cat>
          <c:val>
            <c:numRef>
              <c:f>Sheet2!$C$3:$C$12</c:f>
            </c:numRef>
          </c:val>
          <c:extLst>
            <c:ext xmlns:c16="http://schemas.microsoft.com/office/drawing/2014/chart" uri="{C3380CC4-5D6E-409C-BE32-E72D297353CC}">
              <c16:uniqueId val="{00000000-3D62-482F-9B79-84352E5A52E4}"/>
            </c:ext>
          </c:extLst>
        </c:ser>
        <c:ser>
          <c:idx val="1"/>
          <c:order val="1"/>
          <c:tx>
            <c:strRef>
              <c:f>Sheet2!$D$2</c:f>
              <c:strCache>
                <c:ptCount val="1"/>
                <c:pt idx="0">
                  <c:v>V2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Sheet2!$B$3:$B$12</c:f>
              <c:strCache>
                <c:ptCount val="10"/>
                <c:pt idx="0">
                  <c:v>LAZ Rabbani </c:v>
                </c:pt>
                <c:pt idx="1">
                  <c:v>BAZNAS</c:v>
                </c:pt>
                <c:pt idx="2">
                  <c:v>LAZISKU KB PII </c:v>
                </c:pt>
                <c:pt idx="3">
                  <c:v>LAZISMU ASAHAN </c:v>
                </c:pt>
                <c:pt idx="4">
                  <c:v>LAZ SOLOPEDULI </c:v>
                </c:pt>
                <c:pt idx="5">
                  <c:v>LAZISMU BINJAI </c:v>
                </c:pt>
                <c:pt idx="6">
                  <c:v>LAZISKU SUMUT</c:v>
                </c:pt>
                <c:pt idx="7">
                  <c:v>LAZ AZKA CENTER</c:v>
                </c:pt>
                <c:pt idx="8">
                  <c:v>LAZNAS MPAQ BIAS</c:v>
                </c:pt>
                <c:pt idx="9">
                  <c:v>LAZNAS YATIM MANDIRI </c:v>
                </c:pt>
              </c:strCache>
            </c:strRef>
          </c:cat>
          <c:val>
            <c:numRef>
              <c:f>Sheet2!$D$3:$D$12</c:f>
            </c:numRef>
          </c:val>
          <c:extLst>
            <c:ext xmlns:c16="http://schemas.microsoft.com/office/drawing/2014/chart" uri="{C3380CC4-5D6E-409C-BE32-E72D297353CC}">
              <c16:uniqueId val="{00000001-3D62-482F-9B79-84352E5A52E4}"/>
            </c:ext>
          </c:extLst>
        </c:ser>
        <c:ser>
          <c:idx val="2"/>
          <c:order val="2"/>
          <c:tx>
            <c:strRef>
              <c:f>Sheet2!$E$2</c:f>
              <c:strCache>
                <c:ptCount val="1"/>
                <c:pt idx="0">
                  <c:v>V3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Sheet2!$B$3:$B$12</c:f>
              <c:strCache>
                <c:ptCount val="10"/>
                <c:pt idx="0">
                  <c:v>LAZ Rabbani </c:v>
                </c:pt>
                <c:pt idx="1">
                  <c:v>BAZNAS</c:v>
                </c:pt>
                <c:pt idx="2">
                  <c:v>LAZISKU KB PII </c:v>
                </c:pt>
                <c:pt idx="3">
                  <c:v>LAZISMU ASAHAN </c:v>
                </c:pt>
                <c:pt idx="4">
                  <c:v>LAZ SOLOPEDULI </c:v>
                </c:pt>
                <c:pt idx="5">
                  <c:v>LAZISMU BINJAI </c:v>
                </c:pt>
                <c:pt idx="6">
                  <c:v>LAZISKU SUMUT</c:v>
                </c:pt>
                <c:pt idx="7">
                  <c:v>LAZ AZKA CENTER</c:v>
                </c:pt>
                <c:pt idx="8">
                  <c:v>LAZNAS MPAQ BIAS</c:v>
                </c:pt>
                <c:pt idx="9">
                  <c:v>LAZNAS YATIM MANDIRI </c:v>
                </c:pt>
              </c:strCache>
            </c:strRef>
          </c:cat>
          <c:val>
            <c:numRef>
              <c:f>Sheet2!$E$3:$E$12</c:f>
            </c:numRef>
          </c:val>
          <c:extLst>
            <c:ext xmlns:c16="http://schemas.microsoft.com/office/drawing/2014/chart" uri="{C3380CC4-5D6E-409C-BE32-E72D297353CC}">
              <c16:uniqueId val="{00000002-3D62-482F-9B79-84352E5A52E4}"/>
            </c:ext>
          </c:extLst>
        </c:ser>
        <c:ser>
          <c:idx val="3"/>
          <c:order val="3"/>
          <c:tx>
            <c:strRef>
              <c:f>Sheet2!$F$2</c:f>
              <c:strCache>
                <c:ptCount val="1"/>
                <c:pt idx="0">
                  <c:v>V4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Sheet2!$B$3:$B$12</c:f>
              <c:strCache>
                <c:ptCount val="10"/>
                <c:pt idx="0">
                  <c:v>LAZ Rabbani </c:v>
                </c:pt>
                <c:pt idx="1">
                  <c:v>BAZNAS</c:v>
                </c:pt>
                <c:pt idx="2">
                  <c:v>LAZISKU KB PII </c:v>
                </c:pt>
                <c:pt idx="3">
                  <c:v>LAZISMU ASAHAN </c:v>
                </c:pt>
                <c:pt idx="4">
                  <c:v>LAZ SOLOPEDULI </c:v>
                </c:pt>
                <c:pt idx="5">
                  <c:v>LAZISMU BINJAI </c:v>
                </c:pt>
                <c:pt idx="6">
                  <c:v>LAZISKU SUMUT</c:v>
                </c:pt>
                <c:pt idx="7">
                  <c:v>LAZ AZKA CENTER</c:v>
                </c:pt>
                <c:pt idx="8">
                  <c:v>LAZNAS MPAQ BIAS</c:v>
                </c:pt>
                <c:pt idx="9">
                  <c:v>LAZNAS YATIM MANDIRI </c:v>
                </c:pt>
              </c:strCache>
            </c:strRef>
          </c:cat>
          <c:val>
            <c:numRef>
              <c:f>Sheet2!$F$3:$F$12</c:f>
            </c:numRef>
          </c:val>
          <c:extLst>
            <c:ext xmlns:c16="http://schemas.microsoft.com/office/drawing/2014/chart" uri="{C3380CC4-5D6E-409C-BE32-E72D297353CC}">
              <c16:uniqueId val="{00000003-3D62-482F-9B79-84352E5A52E4}"/>
            </c:ext>
          </c:extLst>
        </c:ser>
        <c:ser>
          <c:idx val="4"/>
          <c:order val="4"/>
          <c:tx>
            <c:strRef>
              <c:f>Sheet2!$G$2</c:f>
              <c:strCache>
                <c:ptCount val="1"/>
                <c:pt idx="0">
                  <c:v>V5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Sheet2!$B$3:$B$12</c:f>
              <c:strCache>
                <c:ptCount val="10"/>
                <c:pt idx="0">
                  <c:v>LAZ Rabbani </c:v>
                </c:pt>
                <c:pt idx="1">
                  <c:v>BAZNAS</c:v>
                </c:pt>
                <c:pt idx="2">
                  <c:v>LAZISKU KB PII </c:v>
                </c:pt>
                <c:pt idx="3">
                  <c:v>LAZISMU ASAHAN </c:v>
                </c:pt>
                <c:pt idx="4">
                  <c:v>LAZ SOLOPEDULI </c:v>
                </c:pt>
                <c:pt idx="5">
                  <c:v>LAZISMU BINJAI </c:v>
                </c:pt>
                <c:pt idx="6">
                  <c:v>LAZISKU SUMUT</c:v>
                </c:pt>
                <c:pt idx="7">
                  <c:v>LAZ AZKA CENTER</c:v>
                </c:pt>
                <c:pt idx="8">
                  <c:v>LAZNAS MPAQ BIAS</c:v>
                </c:pt>
                <c:pt idx="9">
                  <c:v>LAZNAS YATIM MANDIRI </c:v>
                </c:pt>
              </c:strCache>
            </c:strRef>
          </c:cat>
          <c:val>
            <c:numRef>
              <c:f>Sheet2!$G$3:$G$12</c:f>
            </c:numRef>
          </c:val>
          <c:extLst>
            <c:ext xmlns:c16="http://schemas.microsoft.com/office/drawing/2014/chart" uri="{C3380CC4-5D6E-409C-BE32-E72D297353CC}">
              <c16:uniqueId val="{00000004-3D62-482F-9B79-84352E5A52E4}"/>
            </c:ext>
          </c:extLst>
        </c:ser>
        <c:ser>
          <c:idx val="5"/>
          <c:order val="5"/>
          <c:tx>
            <c:strRef>
              <c:f>Sheet2!$I$2</c:f>
              <c:strCache>
                <c:ptCount val="1"/>
                <c:pt idx="0">
                  <c:v>V2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Sheet2!$B$3:$B$12</c:f>
              <c:strCache>
                <c:ptCount val="10"/>
                <c:pt idx="0">
                  <c:v>LAZ Rabbani </c:v>
                </c:pt>
                <c:pt idx="1">
                  <c:v>BAZNAS</c:v>
                </c:pt>
                <c:pt idx="2">
                  <c:v>LAZISKU KB PII </c:v>
                </c:pt>
                <c:pt idx="3">
                  <c:v>LAZISMU ASAHAN </c:v>
                </c:pt>
                <c:pt idx="4">
                  <c:v>LAZ SOLOPEDULI </c:v>
                </c:pt>
                <c:pt idx="5">
                  <c:v>LAZISMU BINJAI </c:v>
                </c:pt>
                <c:pt idx="6">
                  <c:v>LAZISKU SUMUT</c:v>
                </c:pt>
                <c:pt idx="7">
                  <c:v>LAZ AZKA CENTER</c:v>
                </c:pt>
                <c:pt idx="8">
                  <c:v>LAZNAS MPAQ BIAS</c:v>
                </c:pt>
                <c:pt idx="9">
                  <c:v>LAZNAS YATIM MANDIRI </c:v>
                </c:pt>
              </c:strCache>
            </c:strRef>
          </c:cat>
          <c:val>
            <c:numRef>
              <c:f>Sheet2!$I$3:$I$12</c:f>
              <c:numCache>
                <c:formatCode>General</c:formatCode>
                <c:ptCount val="10"/>
                <c:pt idx="0">
                  <c:v>0.86449999999999994</c:v>
                </c:pt>
                <c:pt idx="1">
                  <c:v>0.79800000000000004</c:v>
                </c:pt>
                <c:pt idx="2">
                  <c:v>0.46550000000000002</c:v>
                </c:pt>
                <c:pt idx="3">
                  <c:v>0.86449999999999994</c:v>
                </c:pt>
                <c:pt idx="4">
                  <c:v>0.79800000000000004</c:v>
                </c:pt>
                <c:pt idx="5">
                  <c:v>0.73150000000000004</c:v>
                </c:pt>
                <c:pt idx="6">
                  <c:v>0.19950000000000001</c:v>
                </c:pt>
                <c:pt idx="7">
                  <c:v>0.73150000000000004</c:v>
                </c:pt>
                <c:pt idx="8">
                  <c:v>0.66500000000000004</c:v>
                </c:pt>
                <c:pt idx="9">
                  <c:v>0.73150000000000004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D62-482F-9B79-84352E5A5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616284416"/>
        <c:axId val="616289096"/>
      </c:barChart>
      <c:catAx>
        <c:axId val="616284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6289096"/>
        <c:crosses val="autoZero"/>
        <c:auto val="1"/>
        <c:lblAlgn val="ctr"/>
        <c:lblOffset val="100"/>
        <c:noMultiLvlLbl val="0"/>
      </c:catAx>
      <c:valAx>
        <c:axId val="61628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6284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274320</xdr:colOff>
      <xdr:row>13</xdr:row>
      <xdr:rowOff>95250</xdr:rowOff>
    </xdr:from>
    <xdr:to>
      <xdr:col>24</xdr:col>
      <xdr:colOff>160020</xdr:colOff>
      <xdr:row>27</xdr:row>
      <xdr:rowOff>64770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C6B372-183E-8595-4905-93339701FC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45720</xdr:colOff>
      <xdr:row>49</xdr:row>
      <xdr:rowOff>190500</xdr:rowOff>
    </xdr:from>
    <xdr:to>
      <xdr:col>26</xdr:col>
      <xdr:colOff>255270</xdr:colOff>
      <xdr:row>74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D7849-EEFF-A985-C6AA-B5444624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1120" y="9898380"/>
          <a:ext cx="8134350" cy="480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FAC8-9208-41EA-826A-F7242809BE57}">
  <dimension ref="A1:AC37"/>
  <sheetViews>
    <sheetView topLeftCell="G1" workbookViewId="0">
      <selection activeCell="X11" sqref="X11:Z13"/>
    </sheetView>
  </sheetViews>
  <sheetFormatPr defaultRowHeight="15.6" x14ac:dyDescent="0.3"/>
  <cols>
    <col min="2" max="2" width="25.109375" customWidth="1"/>
  </cols>
  <sheetData>
    <row r="1" spans="1:29" x14ac:dyDescent="0.3">
      <c r="A1" t="s">
        <v>0</v>
      </c>
    </row>
    <row r="2" spans="1:29" x14ac:dyDescent="0.3">
      <c r="C2" s="7" t="s">
        <v>29</v>
      </c>
      <c r="D2" s="7"/>
      <c r="E2" s="7"/>
      <c r="F2" s="7"/>
      <c r="I2" s="7" t="s">
        <v>30</v>
      </c>
      <c r="J2" s="7"/>
      <c r="K2" s="7"/>
      <c r="N2" s="7" t="s">
        <v>31</v>
      </c>
      <c r="O2" s="7"/>
      <c r="P2" s="7"/>
      <c r="Q2">
        <f>6.25/5</f>
        <v>1.25</v>
      </c>
      <c r="S2" s="7" t="s">
        <v>32</v>
      </c>
      <c r="T2" s="7"/>
      <c r="U2" s="7"/>
      <c r="X2" s="7" t="s">
        <v>33</v>
      </c>
      <c r="Y2" s="7"/>
      <c r="Z2" s="7"/>
      <c r="AC2" s="6" t="s">
        <v>28</v>
      </c>
    </row>
    <row r="3" spans="1:29" x14ac:dyDescent="0.3">
      <c r="A3" s="2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26</v>
      </c>
      <c r="H3" s="1" t="s">
        <v>27</v>
      </c>
      <c r="I3" s="1" t="s">
        <v>7</v>
      </c>
      <c r="J3" s="1" t="s">
        <v>8</v>
      </c>
      <c r="K3" s="1" t="s">
        <v>9</v>
      </c>
      <c r="L3" s="1" t="s">
        <v>26</v>
      </c>
      <c r="M3" s="1" t="s">
        <v>27</v>
      </c>
      <c r="N3" s="1" t="s">
        <v>10</v>
      </c>
      <c r="O3" s="1" t="s">
        <v>11</v>
      </c>
      <c r="P3" s="1" t="s">
        <v>12</v>
      </c>
      <c r="Q3" s="1" t="s">
        <v>26</v>
      </c>
      <c r="R3" s="1" t="s">
        <v>27</v>
      </c>
      <c r="S3" s="1" t="s">
        <v>13</v>
      </c>
      <c r="T3" s="1" t="s">
        <v>14</v>
      </c>
      <c r="U3" s="1" t="s">
        <v>15</v>
      </c>
      <c r="V3" s="1" t="s">
        <v>26</v>
      </c>
      <c r="W3" s="1" t="s">
        <v>27</v>
      </c>
      <c r="X3" s="1" t="s">
        <v>16</v>
      </c>
      <c r="Y3" s="1" t="s">
        <v>17</v>
      </c>
      <c r="Z3" s="1" t="s">
        <v>18</v>
      </c>
      <c r="AA3" s="1" t="s">
        <v>26</v>
      </c>
      <c r="AB3" s="1" t="s">
        <v>27</v>
      </c>
      <c r="AC3" s="6"/>
    </row>
    <row r="4" spans="1:29" x14ac:dyDescent="0.3">
      <c r="A4" s="1">
        <v>1</v>
      </c>
      <c r="B4" t="s">
        <v>19</v>
      </c>
      <c r="C4">
        <v>4</v>
      </c>
      <c r="D4">
        <v>4</v>
      </c>
      <c r="E4">
        <v>3</v>
      </c>
      <c r="F4">
        <v>3</v>
      </c>
      <c r="G4">
        <f>SUM(C4:F4)</f>
        <v>14</v>
      </c>
      <c r="H4" s="3">
        <f>G4/20</f>
        <v>0.7</v>
      </c>
      <c r="I4">
        <v>4</v>
      </c>
      <c r="J4">
        <v>5</v>
      </c>
      <c r="K4">
        <v>4</v>
      </c>
      <c r="L4">
        <f>SUM(I4:K4)</f>
        <v>13</v>
      </c>
      <c r="M4" s="3">
        <f>L4/15</f>
        <v>0.8666666666666667</v>
      </c>
      <c r="N4">
        <v>4</v>
      </c>
      <c r="O4">
        <v>4</v>
      </c>
      <c r="P4">
        <v>4</v>
      </c>
      <c r="Q4">
        <f>SUM(N4:P4)</f>
        <v>12</v>
      </c>
      <c r="R4" s="3">
        <f>Q4/15</f>
        <v>0.8</v>
      </c>
      <c r="S4">
        <v>3</v>
      </c>
      <c r="T4">
        <v>3</v>
      </c>
      <c r="U4">
        <v>3</v>
      </c>
      <c r="V4">
        <f>SUM(S4:U4)</f>
        <v>9</v>
      </c>
      <c r="W4" s="3">
        <f>V4/15</f>
        <v>0.6</v>
      </c>
      <c r="X4">
        <v>4</v>
      </c>
      <c r="Y4">
        <v>3</v>
      </c>
      <c r="Z4">
        <v>2</v>
      </c>
      <c r="AA4">
        <f>SUM(X4:Z4)</f>
        <v>9</v>
      </c>
      <c r="AB4" s="3">
        <f>AA4/15</f>
        <v>0.6</v>
      </c>
      <c r="AC4" s="3">
        <f>(H4+M4+R4+W4+AB4)/5</f>
        <v>0.71333333333333337</v>
      </c>
    </row>
    <row r="5" spans="1:29" x14ac:dyDescent="0.3">
      <c r="A5" s="1">
        <v>2</v>
      </c>
      <c r="B5" t="s">
        <v>20</v>
      </c>
      <c r="C5">
        <v>5</v>
      </c>
      <c r="D5">
        <v>5</v>
      </c>
      <c r="E5">
        <v>4</v>
      </c>
      <c r="F5">
        <v>4</v>
      </c>
      <c r="G5">
        <f t="shared" ref="G5:G13" si="0">SUM(C5:F5)</f>
        <v>18</v>
      </c>
      <c r="H5" s="3">
        <f t="shared" ref="H5:H13" si="1">G5/20</f>
        <v>0.9</v>
      </c>
      <c r="I5">
        <v>4</v>
      </c>
      <c r="J5">
        <v>5</v>
      </c>
      <c r="K5">
        <v>3</v>
      </c>
      <c r="L5">
        <f t="shared" ref="L5:L13" si="2">SUM(I5:K5)</f>
        <v>12</v>
      </c>
      <c r="M5" s="3">
        <f t="shared" ref="M5:M13" si="3">L5/15</f>
        <v>0.8</v>
      </c>
      <c r="N5">
        <v>3</v>
      </c>
      <c r="O5">
        <v>3</v>
      </c>
      <c r="P5">
        <v>3</v>
      </c>
      <c r="Q5">
        <f t="shared" ref="Q5:Q13" si="4">SUM(N5:P5)</f>
        <v>9</v>
      </c>
      <c r="R5" s="3">
        <f t="shared" ref="R5:R13" si="5">Q5/15</f>
        <v>0.6</v>
      </c>
      <c r="S5">
        <v>3</v>
      </c>
      <c r="T5">
        <v>4</v>
      </c>
      <c r="U5">
        <v>3</v>
      </c>
      <c r="V5">
        <f t="shared" ref="V5:V10" si="6">SUM(S5:U5)</f>
        <v>10</v>
      </c>
      <c r="W5" s="3">
        <f t="shared" ref="W5:W10" si="7">V5/15</f>
        <v>0.66666666666666663</v>
      </c>
      <c r="X5">
        <v>3</v>
      </c>
      <c r="Y5">
        <v>3</v>
      </c>
      <c r="Z5">
        <v>4</v>
      </c>
      <c r="AA5">
        <f t="shared" ref="AA5:AA13" si="8">SUM(X5:Z5)</f>
        <v>10</v>
      </c>
      <c r="AB5" s="3">
        <f t="shared" ref="AB5:AB13" si="9">AA5/15</f>
        <v>0.66666666666666663</v>
      </c>
      <c r="AC5" s="3">
        <f t="shared" ref="AC5:AC13" si="10">(H5+M5+R5+W5+AB5)/5</f>
        <v>0.72666666666666668</v>
      </c>
    </row>
    <row r="6" spans="1:29" x14ac:dyDescent="0.3">
      <c r="A6" s="1">
        <v>3</v>
      </c>
      <c r="B6" t="s">
        <v>21</v>
      </c>
      <c r="C6">
        <v>3</v>
      </c>
      <c r="D6">
        <v>4</v>
      </c>
      <c r="E6">
        <v>3</v>
      </c>
      <c r="F6">
        <v>3</v>
      </c>
      <c r="G6">
        <f t="shared" si="0"/>
        <v>13</v>
      </c>
      <c r="H6" s="3">
        <f t="shared" si="1"/>
        <v>0.65</v>
      </c>
      <c r="I6">
        <v>3</v>
      </c>
      <c r="J6">
        <v>1</v>
      </c>
      <c r="K6">
        <v>3</v>
      </c>
      <c r="L6">
        <f t="shared" si="2"/>
        <v>7</v>
      </c>
      <c r="M6" s="3">
        <f t="shared" si="3"/>
        <v>0.46666666666666667</v>
      </c>
      <c r="N6">
        <v>4</v>
      </c>
      <c r="O6">
        <v>3</v>
      </c>
      <c r="P6">
        <v>3</v>
      </c>
      <c r="Q6">
        <f t="shared" si="4"/>
        <v>10</v>
      </c>
      <c r="R6" s="3">
        <f t="shared" si="5"/>
        <v>0.66666666666666663</v>
      </c>
      <c r="S6">
        <v>3</v>
      </c>
      <c r="T6">
        <v>3</v>
      </c>
      <c r="U6">
        <v>3</v>
      </c>
      <c r="V6">
        <f t="shared" si="6"/>
        <v>9</v>
      </c>
      <c r="W6" s="3">
        <f t="shared" si="7"/>
        <v>0.6</v>
      </c>
      <c r="X6">
        <v>3</v>
      </c>
      <c r="Y6">
        <v>4</v>
      </c>
      <c r="Z6">
        <v>4</v>
      </c>
      <c r="AA6">
        <f t="shared" si="8"/>
        <v>11</v>
      </c>
      <c r="AB6" s="3">
        <f t="shared" si="9"/>
        <v>0.73333333333333328</v>
      </c>
      <c r="AC6" s="3">
        <f t="shared" si="10"/>
        <v>0.62333333333333329</v>
      </c>
    </row>
    <row r="7" spans="1:29" x14ac:dyDescent="0.3">
      <c r="A7" s="1">
        <v>4</v>
      </c>
      <c r="B7" t="s">
        <v>22</v>
      </c>
      <c r="C7">
        <v>4</v>
      </c>
      <c r="D7">
        <v>5</v>
      </c>
      <c r="E7">
        <v>3</v>
      </c>
      <c r="F7">
        <v>3</v>
      </c>
      <c r="G7">
        <f t="shared" si="0"/>
        <v>15</v>
      </c>
      <c r="H7" s="3">
        <f t="shared" si="1"/>
        <v>0.75</v>
      </c>
      <c r="I7">
        <v>4</v>
      </c>
      <c r="J7">
        <v>5</v>
      </c>
      <c r="K7">
        <v>4</v>
      </c>
      <c r="L7">
        <f t="shared" si="2"/>
        <v>13</v>
      </c>
      <c r="M7" s="3">
        <f t="shared" si="3"/>
        <v>0.8666666666666667</v>
      </c>
      <c r="N7">
        <v>3</v>
      </c>
      <c r="O7">
        <v>4</v>
      </c>
      <c r="P7">
        <v>4</v>
      </c>
      <c r="Q7">
        <f t="shared" si="4"/>
        <v>11</v>
      </c>
      <c r="R7" s="3">
        <f t="shared" si="5"/>
        <v>0.73333333333333328</v>
      </c>
      <c r="S7">
        <v>4</v>
      </c>
      <c r="T7">
        <v>2</v>
      </c>
      <c r="U7">
        <v>3</v>
      </c>
      <c r="V7">
        <f t="shared" si="6"/>
        <v>9</v>
      </c>
      <c r="W7" s="3">
        <f t="shared" si="7"/>
        <v>0.6</v>
      </c>
      <c r="X7">
        <v>3</v>
      </c>
      <c r="Y7">
        <v>4</v>
      </c>
      <c r="Z7">
        <v>2</v>
      </c>
      <c r="AA7">
        <f t="shared" si="8"/>
        <v>9</v>
      </c>
      <c r="AB7" s="3">
        <f t="shared" si="9"/>
        <v>0.6</v>
      </c>
      <c r="AC7" s="3">
        <f t="shared" si="10"/>
        <v>0.71000000000000008</v>
      </c>
    </row>
    <row r="8" spans="1:29" x14ac:dyDescent="0.3">
      <c r="A8" s="1">
        <v>5</v>
      </c>
      <c r="B8" t="s">
        <v>23</v>
      </c>
      <c r="C8">
        <v>4</v>
      </c>
      <c r="D8">
        <v>4</v>
      </c>
      <c r="E8">
        <v>4</v>
      </c>
      <c r="F8">
        <v>4</v>
      </c>
      <c r="G8">
        <f t="shared" si="0"/>
        <v>16</v>
      </c>
      <c r="H8" s="3">
        <f t="shared" si="1"/>
        <v>0.8</v>
      </c>
      <c r="I8">
        <v>3</v>
      </c>
      <c r="J8">
        <v>5</v>
      </c>
      <c r="K8">
        <v>4</v>
      </c>
      <c r="L8">
        <f t="shared" si="2"/>
        <v>12</v>
      </c>
      <c r="M8" s="3">
        <f t="shared" si="3"/>
        <v>0.8</v>
      </c>
      <c r="N8">
        <v>5</v>
      </c>
      <c r="O8">
        <v>3</v>
      </c>
      <c r="P8">
        <v>3</v>
      </c>
      <c r="Q8">
        <f t="shared" si="4"/>
        <v>11</v>
      </c>
      <c r="R8" s="3">
        <f t="shared" si="5"/>
        <v>0.73333333333333328</v>
      </c>
      <c r="S8">
        <v>3</v>
      </c>
      <c r="T8">
        <v>3</v>
      </c>
      <c r="U8">
        <v>4</v>
      </c>
      <c r="V8">
        <f t="shared" si="6"/>
        <v>10</v>
      </c>
      <c r="W8" s="3">
        <f t="shared" si="7"/>
        <v>0.66666666666666663</v>
      </c>
      <c r="X8">
        <v>4</v>
      </c>
      <c r="Y8">
        <v>3</v>
      </c>
      <c r="Z8">
        <v>5</v>
      </c>
      <c r="AA8">
        <f t="shared" si="8"/>
        <v>12</v>
      </c>
      <c r="AB8" s="3">
        <f t="shared" si="9"/>
        <v>0.8</v>
      </c>
      <c r="AC8" s="3">
        <f t="shared" si="10"/>
        <v>0.76</v>
      </c>
    </row>
    <row r="9" spans="1:29" x14ac:dyDescent="0.3">
      <c r="A9" s="1">
        <v>6</v>
      </c>
      <c r="B9" t="s">
        <v>24</v>
      </c>
      <c r="C9">
        <v>4</v>
      </c>
      <c r="D9">
        <v>4</v>
      </c>
      <c r="E9">
        <v>3</v>
      </c>
      <c r="F9">
        <v>3</v>
      </c>
      <c r="G9">
        <f t="shared" si="0"/>
        <v>14</v>
      </c>
      <c r="H9" s="3">
        <f t="shared" si="1"/>
        <v>0.7</v>
      </c>
      <c r="I9">
        <v>3</v>
      </c>
      <c r="J9">
        <v>5</v>
      </c>
      <c r="K9">
        <v>3</v>
      </c>
      <c r="L9">
        <f t="shared" si="2"/>
        <v>11</v>
      </c>
      <c r="M9" s="3">
        <f t="shared" si="3"/>
        <v>0.73333333333333328</v>
      </c>
      <c r="N9">
        <v>3</v>
      </c>
      <c r="O9">
        <v>4</v>
      </c>
      <c r="P9">
        <v>4</v>
      </c>
      <c r="Q9">
        <f t="shared" si="4"/>
        <v>11</v>
      </c>
      <c r="R9" s="3">
        <f t="shared" si="5"/>
        <v>0.73333333333333328</v>
      </c>
      <c r="S9">
        <v>3</v>
      </c>
      <c r="T9">
        <v>3</v>
      </c>
      <c r="U9">
        <v>3</v>
      </c>
      <c r="V9">
        <f t="shared" si="6"/>
        <v>9</v>
      </c>
      <c r="W9" s="3">
        <f t="shared" si="7"/>
        <v>0.6</v>
      </c>
      <c r="X9">
        <v>3</v>
      </c>
      <c r="Y9">
        <v>4</v>
      </c>
      <c r="Z9">
        <v>1</v>
      </c>
      <c r="AA9">
        <f t="shared" si="8"/>
        <v>8</v>
      </c>
      <c r="AB9" s="3">
        <f t="shared" si="9"/>
        <v>0.53333333333333333</v>
      </c>
      <c r="AC9" s="3">
        <f t="shared" si="10"/>
        <v>0.65999999999999992</v>
      </c>
    </row>
    <row r="10" spans="1:29" x14ac:dyDescent="0.3">
      <c r="A10" s="1">
        <v>7</v>
      </c>
      <c r="B10" t="s">
        <v>25</v>
      </c>
      <c r="C10">
        <v>5</v>
      </c>
      <c r="D10">
        <v>5</v>
      </c>
      <c r="E10">
        <v>5</v>
      </c>
      <c r="F10">
        <v>1</v>
      </c>
      <c r="G10">
        <f t="shared" si="0"/>
        <v>16</v>
      </c>
      <c r="H10" s="3">
        <f t="shared" si="1"/>
        <v>0.8</v>
      </c>
      <c r="I10">
        <v>1</v>
      </c>
      <c r="J10">
        <v>1</v>
      </c>
      <c r="K10">
        <v>1</v>
      </c>
      <c r="L10">
        <f t="shared" si="2"/>
        <v>3</v>
      </c>
      <c r="M10" s="3">
        <f t="shared" si="3"/>
        <v>0.2</v>
      </c>
      <c r="N10">
        <v>5</v>
      </c>
      <c r="O10">
        <v>4</v>
      </c>
      <c r="P10">
        <v>4</v>
      </c>
      <c r="Q10">
        <f t="shared" si="4"/>
        <v>13</v>
      </c>
      <c r="R10" s="3">
        <f t="shared" si="5"/>
        <v>0.8666666666666667</v>
      </c>
      <c r="S10">
        <v>4</v>
      </c>
      <c r="T10">
        <v>4</v>
      </c>
      <c r="U10">
        <v>4</v>
      </c>
      <c r="V10">
        <f t="shared" si="6"/>
        <v>12</v>
      </c>
      <c r="W10" s="3">
        <f t="shared" si="7"/>
        <v>0.8</v>
      </c>
      <c r="X10">
        <v>2</v>
      </c>
      <c r="Y10">
        <v>2</v>
      </c>
      <c r="Z10">
        <v>2</v>
      </c>
      <c r="AA10">
        <f t="shared" si="8"/>
        <v>6</v>
      </c>
      <c r="AB10" s="3">
        <f t="shared" si="9"/>
        <v>0.4</v>
      </c>
      <c r="AC10" s="3">
        <f t="shared" si="10"/>
        <v>0.6133333333333334</v>
      </c>
    </row>
    <row r="11" spans="1:29" x14ac:dyDescent="0.3">
      <c r="A11" s="1">
        <v>8</v>
      </c>
      <c r="B11" t="s">
        <v>40</v>
      </c>
      <c r="C11">
        <v>4</v>
      </c>
      <c r="D11">
        <v>4</v>
      </c>
      <c r="E11">
        <v>3</v>
      </c>
      <c r="F11">
        <v>3</v>
      </c>
      <c r="G11">
        <f t="shared" si="0"/>
        <v>14</v>
      </c>
      <c r="H11" s="3">
        <f t="shared" si="1"/>
        <v>0.7</v>
      </c>
      <c r="I11">
        <v>4</v>
      </c>
      <c r="J11">
        <v>3</v>
      </c>
      <c r="K11">
        <v>4</v>
      </c>
      <c r="L11">
        <f t="shared" si="2"/>
        <v>11</v>
      </c>
      <c r="M11" s="3">
        <f t="shared" si="3"/>
        <v>0.73333333333333328</v>
      </c>
      <c r="N11">
        <v>3</v>
      </c>
      <c r="O11">
        <v>4</v>
      </c>
      <c r="P11">
        <v>4</v>
      </c>
      <c r="Q11">
        <f t="shared" si="4"/>
        <v>11</v>
      </c>
      <c r="R11" s="3">
        <f t="shared" si="5"/>
        <v>0.73333333333333328</v>
      </c>
      <c r="S11">
        <v>3</v>
      </c>
      <c r="T11">
        <v>4</v>
      </c>
      <c r="U11">
        <v>3</v>
      </c>
      <c r="V11">
        <f t="shared" ref="V11:V13" si="11">SUM(S11:U11)</f>
        <v>10</v>
      </c>
      <c r="W11" s="3">
        <f t="shared" ref="W11:W13" si="12">V11/15</f>
        <v>0.66666666666666663</v>
      </c>
      <c r="X11">
        <v>4</v>
      </c>
      <c r="Y11">
        <v>3</v>
      </c>
      <c r="Z11">
        <v>4</v>
      </c>
      <c r="AA11">
        <f t="shared" si="8"/>
        <v>11</v>
      </c>
      <c r="AB11" s="3">
        <f t="shared" si="9"/>
        <v>0.73333333333333328</v>
      </c>
      <c r="AC11" s="3">
        <f t="shared" si="10"/>
        <v>0.71333333333333326</v>
      </c>
    </row>
    <row r="12" spans="1:29" x14ac:dyDescent="0.3">
      <c r="A12" s="1">
        <v>9</v>
      </c>
      <c r="B12" t="s">
        <v>41</v>
      </c>
      <c r="C12">
        <v>3</v>
      </c>
      <c r="D12">
        <v>4</v>
      </c>
      <c r="E12">
        <v>3</v>
      </c>
      <c r="F12">
        <v>4</v>
      </c>
      <c r="G12">
        <f t="shared" si="0"/>
        <v>14</v>
      </c>
      <c r="H12" s="3">
        <f t="shared" si="1"/>
        <v>0.7</v>
      </c>
      <c r="I12">
        <v>3</v>
      </c>
      <c r="J12">
        <v>3</v>
      </c>
      <c r="K12">
        <v>4</v>
      </c>
      <c r="L12">
        <f t="shared" si="2"/>
        <v>10</v>
      </c>
      <c r="M12" s="3">
        <f t="shared" si="3"/>
        <v>0.66666666666666663</v>
      </c>
      <c r="N12">
        <v>4</v>
      </c>
      <c r="O12">
        <v>3</v>
      </c>
      <c r="P12">
        <v>3</v>
      </c>
      <c r="Q12">
        <f t="shared" si="4"/>
        <v>10</v>
      </c>
      <c r="R12" s="3">
        <f t="shared" si="5"/>
        <v>0.66666666666666663</v>
      </c>
      <c r="S12">
        <v>3</v>
      </c>
      <c r="T12">
        <v>4</v>
      </c>
      <c r="U12">
        <v>4</v>
      </c>
      <c r="V12">
        <f t="shared" si="11"/>
        <v>11</v>
      </c>
      <c r="W12" s="3">
        <f t="shared" si="12"/>
        <v>0.73333333333333328</v>
      </c>
      <c r="X12">
        <v>3</v>
      </c>
      <c r="Y12">
        <v>4</v>
      </c>
      <c r="Z12">
        <v>3</v>
      </c>
      <c r="AA12">
        <f t="shared" si="8"/>
        <v>10</v>
      </c>
      <c r="AB12" s="3">
        <f t="shared" si="9"/>
        <v>0.66666666666666663</v>
      </c>
      <c r="AC12" s="3">
        <f t="shared" si="10"/>
        <v>0.68666666666666665</v>
      </c>
    </row>
    <row r="13" spans="1:29" x14ac:dyDescent="0.3">
      <c r="A13" s="1">
        <v>10</v>
      </c>
      <c r="B13" t="s">
        <v>42</v>
      </c>
      <c r="C13">
        <v>4</v>
      </c>
      <c r="D13">
        <v>4</v>
      </c>
      <c r="E13">
        <v>3</v>
      </c>
      <c r="F13">
        <v>4</v>
      </c>
      <c r="G13">
        <f t="shared" si="0"/>
        <v>15</v>
      </c>
      <c r="H13" s="3">
        <f t="shared" si="1"/>
        <v>0.75</v>
      </c>
      <c r="I13">
        <v>4</v>
      </c>
      <c r="J13">
        <v>3</v>
      </c>
      <c r="K13">
        <v>4</v>
      </c>
      <c r="L13">
        <f t="shared" si="2"/>
        <v>11</v>
      </c>
      <c r="M13" s="3">
        <f t="shared" si="3"/>
        <v>0.73333333333333328</v>
      </c>
      <c r="N13">
        <v>4</v>
      </c>
      <c r="O13">
        <v>3</v>
      </c>
      <c r="P13">
        <v>4</v>
      </c>
      <c r="Q13">
        <f t="shared" si="4"/>
        <v>11</v>
      </c>
      <c r="R13" s="3">
        <f t="shared" si="5"/>
        <v>0.73333333333333328</v>
      </c>
      <c r="S13">
        <v>4</v>
      </c>
      <c r="T13">
        <v>3</v>
      </c>
      <c r="U13">
        <v>3</v>
      </c>
      <c r="V13">
        <f t="shared" si="11"/>
        <v>10</v>
      </c>
      <c r="W13" s="3">
        <f t="shared" si="12"/>
        <v>0.66666666666666663</v>
      </c>
      <c r="X13">
        <v>4</v>
      </c>
      <c r="Y13">
        <v>4</v>
      </c>
      <c r="Z13">
        <v>3</v>
      </c>
      <c r="AA13">
        <f t="shared" si="8"/>
        <v>11</v>
      </c>
      <c r="AB13" s="3">
        <f t="shared" si="9"/>
        <v>0.73333333333333328</v>
      </c>
      <c r="AC13" s="3">
        <f t="shared" si="10"/>
        <v>0.72333333333333338</v>
      </c>
    </row>
    <row r="16" spans="1:29" x14ac:dyDescent="0.3">
      <c r="A16" s="1"/>
    </row>
    <row r="17" spans="1:29" x14ac:dyDescent="0.3">
      <c r="A17" s="1"/>
    </row>
    <row r="18" spans="1:29" x14ac:dyDescent="0.3">
      <c r="A18" s="1"/>
    </row>
    <row r="19" spans="1:29" x14ac:dyDescent="0.3">
      <c r="C19" s="7" t="s">
        <v>29</v>
      </c>
      <c r="D19" s="7"/>
      <c r="E19" s="7"/>
      <c r="F19" s="7"/>
      <c r="I19" s="7" t="s">
        <v>30</v>
      </c>
      <c r="J19" s="7"/>
      <c r="K19" s="7"/>
      <c r="L19">
        <v>1.33</v>
      </c>
      <c r="N19" s="7" t="s">
        <v>31</v>
      </c>
      <c r="O19" s="7"/>
      <c r="P19" s="7"/>
      <c r="Q19">
        <v>2</v>
      </c>
      <c r="S19" s="7" t="s">
        <v>32</v>
      </c>
      <c r="T19" s="7"/>
      <c r="U19" s="7"/>
      <c r="V19">
        <v>1</v>
      </c>
      <c r="X19" s="7" t="s">
        <v>33</v>
      </c>
      <c r="Y19" s="7"/>
      <c r="Z19" s="7"/>
      <c r="AA19">
        <v>0.66</v>
      </c>
      <c r="AC19" s="6" t="s">
        <v>28</v>
      </c>
    </row>
    <row r="20" spans="1:29" x14ac:dyDescent="0.3">
      <c r="A20" s="2" t="s">
        <v>1</v>
      </c>
      <c r="B20" s="2" t="s">
        <v>2</v>
      </c>
      <c r="C20" s="1" t="s">
        <v>3</v>
      </c>
      <c r="D20" s="1" t="s">
        <v>4</v>
      </c>
      <c r="E20" s="1" t="s">
        <v>5</v>
      </c>
      <c r="F20" s="1" t="s">
        <v>6</v>
      </c>
      <c r="G20" s="1" t="s">
        <v>26</v>
      </c>
      <c r="H20" s="1" t="s">
        <v>27</v>
      </c>
      <c r="I20" s="1" t="s">
        <v>7</v>
      </c>
      <c r="J20" s="1" t="s">
        <v>8</v>
      </c>
      <c r="K20" s="1" t="s">
        <v>9</v>
      </c>
      <c r="L20" s="1" t="s">
        <v>26</v>
      </c>
      <c r="M20" s="1" t="s">
        <v>27</v>
      </c>
      <c r="N20" s="1" t="s">
        <v>10</v>
      </c>
      <c r="O20" s="1" t="s">
        <v>11</v>
      </c>
      <c r="P20" s="1" t="s">
        <v>12</v>
      </c>
      <c r="Q20" s="1" t="s">
        <v>26</v>
      </c>
      <c r="R20" s="1" t="s">
        <v>27</v>
      </c>
      <c r="S20" s="1" t="s">
        <v>13</v>
      </c>
      <c r="T20" s="1" t="s">
        <v>14</v>
      </c>
      <c r="U20" s="1" t="s">
        <v>15</v>
      </c>
      <c r="V20" s="1" t="s">
        <v>26</v>
      </c>
      <c r="W20" s="1" t="s">
        <v>27</v>
      </c>
      <c r="X20" s="1" t="s">
        <v>16</v>
      </c>
      <c r="Y20" s="1" t="s">
        <v>17</v>
      </c>
      <c r="Z20" s="1" t="s">
        <v>18</v>
      </c>
      <c r="AA20" s="1" t="s">
        <v>26</v>
      </c>
      <c r="AB20" s="1" t="s">
        <v>27</v>
      </c>
      <c r="AC20" s="6"/>
    </row>
    <row r="21" spans="1:29" x14ac:dyDescent="0.3">
      <c r="A21" s="1">
        <v>1</v>
      </c>
      <c r="B21" t="s">
        <v>19</v>
      </c>
      <c r="C21">
        <f>4*1.25</f>
        <v>5</v>
      </c>
      <c r="D21">
        <f>4*1.25</f>
        <v>5</v>
      </c>
      <c r="E21">
        <f>3*1.25</f>
        <v>3.75</v>
      </c>
      <c r="F21">
        <f>3*1.25</f>
        <v>3.75</v>
      </c>
      <c r="G21">
        <f>SUM(C21:F21)</f>
        <v>17.5</v>
      </c>
      <c r="H21" s="3">
        <f>G21/25</f>
        <v>0.7</v>
      </c>
      <c r="I21">
        <f>4*L19</f>
        <v>5.32</v>
      </c>
      <c r="J21">
        <f>5*$L$19</f>
        <v>6.65</v>
      </c>
      <c r="K21">
        <f>4*$L$19</f>
        <v>5.32</v>
      </c>
      <c r="L21">
        <f>SUM(I21:K21)</f>
        <v>17.29</v>
      </c>
      <c r="M21" s="3">
        <f t="shared" ref="M21:M30" si="13">L21/20</f>
        <v>0.86449999999999994</v>
      </c>
      <c r="N21">
        <f>4*$Q$19</f>
        <v>8</v>
      </c>
      <c r="O21">
        <f t="shared" ref="O21:P21" si="14">4*$Q$19</f>
        <v>8</v>
      </c>
      <c r="P21">
        <f t="shared" si="14"/>
        <v>8</v>
      </c>
      <c r="Q21">
        <f>SUM(N21:P21)</f>
        <v>24</v>
      </c>
      <c r="R21" s="3">
        <f>Q21/30</f>
        <v>0.8</v>
      </c>
      <c r="S21">
        <v>3</v>
      </c>
      <c r="T21">
        <v>3</v>
      </c>
      <c r="U21">
        <v>3</v>
      </c>
      <c r="V21">
        <f>SUM(S21:U21)</f>
        <v>9</v>
      </c>
      <c r="W21" s="3">
        <f>V21/15</f>
        <v>0.6</v>
      </c>
      <c r="X21">
        <f>4*$AA$19</f>
        <v>2.64</v>
      </c>
      <c r="Y21">
        <f t="shared" ref="Y21:Y22" si="15">3*$AA$19</f>
        <v>1.98</v>
      </c>
      <c r="Z21">
        <f>2*$AA$19</f>
        <v>1.32</v>
      </c>
      <c r="AA21">
        <f>SUM(X21:Z21)</f>
        <v>5.94</v>
      </c>
      <c r="AB21" s="3">
        <f>AA21/10</f>
        <v>0.59400000000000008</v>
      </c>
      <c r="AC21" s="3">
        <f>(H21+M21+R21+W21+AB21)/5</f>
        <v>0.71169999999999989</v>
      </c>
    </row>
    <row r="22" spans="1:29" x14ac:dyDescent="0.3">
      <c r="A22" s="1">
        <v>2</v>
      </c>
      <c r="B22" t="s">
        <v>20</v>
      </c>
      <c r="C22">
        <f>5*1.25</f>
        <v>6.25</v>
      </c>
      <c r="D22">
        <f>5*1.25</f>
        <v>6.25</v>
      </c>
      <c r="E22">
        <f t="shared" ref="C22:F30" si="16">4*1.25</f>
        <v>5</v>
      </c>
      <c r="F22">
        <f t="shared" si="16"/>
        <v>5</v>
      </c>
      <c r="G22">
        <f t="shared" ref="G22:G26" si="17">SUM(C22:F22)</f>
        <v>22.5</v>
      </c>
      <c r="H22" s="3">
        <f t="shared" ref="H22:H30" si="18">G22/25</f>
        <v>0.9</v>
      </c>
      <c r="I22">
        <f>4*$L$19</f>
        <v>5.32</v>
      </c>
      <c r="J22">
        <f>5*$L$19</f>
        <v>6.65</v>
      </c>
      <c r="K22">
        <f>3*$L$19</f>
        <v>3.99</v>
      </c>
      <c r="L22">
        <f t="shared" ref="L22:L30" si="19">SUM(I22:K22)</f>
        <v>15.96</v>
      </c>
      <c r="M22" s="3">
        <f t="shared" si="13"/>
        <v>0.79800000000000004</v>
      </c>
      <c r="N22">
        <f>3*$Q$19</f>
        <v>6</v>
      </c>
      <c r="O22">
        <f t="shared" ref="O22:P23" si="20">3*$Q$19</f>
        <v>6</v>
      </c>
      <c r="P22">
        <f t="shared" si="20"/>
        <v>6</v>
      </c>
      <c r="Q22">
        <f t="shared" ref="Q22:Q30" si="21">SUM(N22:P22)</f>
        <v>18</v>
      </c>
      <c r="R22" s="3">
        <f t="shared" ref="R22:R30" si="22">Q22/30</f>
        <v>0.6</v>
      </c>
      <c r="S22">
        <v>3</v>
      </c>
      <c r="T22">
        <v>4</v>
      </c>
      <c r="U22">
        <v>3</v>
      </c>
      <c r="V22">
        <f t="shared" ref="V22:V30" si="23">SUM(S22:U22)</f>
        <v>10</v>
      </c>
      <c r="W22" s="3">
        <f t="shared" ref="W22:W30" si="24">V22/15</f>
        <v>0.66666666666666663</v>
      </c>
      <c r="X22">
        <f>3*$AA$19</f>
        <v>1.98</v>
      </c>
      <c r="Y22">
        <f t="shared" si="15"/>
        <v>1.98</v>
      </c>
      <c r="Z22">
        <f t="shared" ref="Z22:Z23" si="25">4*$AA$19</f>
        <v>2.64</v>
      </c>
      <c r="AA22">
        <f t="shared" ref="AA22:AA30" si="26">SUM(X22:Z22)</f>
        <v>6.6</v>
      </c>
      <c r="AB22" s="3">
        <f t="shared" ref="AB22:AB30" si="27">AA22/10</f>
        <v>0.65999999999999992</v>
      </c>
      <c r="AC22" s="3">
        <f t="shared" ref="AC22:AC30" si="28">(H22+M22+R22+W22+AB22)/5</f>
        <v>0.72493333333333321</v>
      </c>
    </row>
    <row r="23" spans="1:29" x14ac:dyDescent="0.3">
      <c r="A23" s="1">
        <v>3</v>
      </c>
      <c r="B23" t="s">
        <v>21</v>
      </c>
      <c r="C23">
        <f>3*1.25</f>
        <v>3.75</v>
      </c>
      <c r="D23">
        <f>4*1.25</f>
        <v>5</v>
      </c>
      <c r="E23">
        <f>3*1.25</f>
        <v>3.75</v>
      </c>
      <c r="F23">
        <f>3*1.25</f>
        <v>3.75</v>
      </c>
      <c r="G23">
        <f t="shared" si="17"/>
        <v>16.25</v>
      </c>
      <c r="H23" s="3">
        <f t="shared" si="18"/>
        <v>0.65</v>
      </c>
      <c r="I23">
        <f>3*$L$19</f>
        <v>3.99</v>
      </c>
      <c r="J23">
        <f>1*$L$19</f>
        <v>1.33</v>
      </c>
      <c r="K23">
        <f>3*$L$19</f>
        <v>3.99</v>
      </c>
      <c r="L23">
        <f t="shared" si="19"/>
        <v>9.31</v>
      </c>
      <c r="M23" s="3">
        <f t="shared" si="13"/>
        <v>0.46550000000000002</v>
      </c>
      <c r="N23">
        <f>4*$Q$19</f>
        <v>8</v>
      </c>
      <c r="O23">
        <f t="shared" si="20"/>
        <v>6</v>
      </c>
      <c r="P23">
        <f t="shared" si="20"/>
        <v>6</v>
      </c>
      <c r="Q23">
        <f t="shared" si="21"/>
        <v>20</v>
      </c>
      <c r="R23" s="3">
        <f t="shared" si="22"/>
        <v>0.66666666666666663</v>
      </c>
      <c r="S23">
        <v>3</v>
      </c>
      <c r="T23">
        <v>3</v>
      </c>
      <c r="U23">
        <v>3</v>
      </c>
      <c r="V23">
        <f t="shared" si="23"/>
        <v>9</v>
      </c>
      <c r="W23" s="3">
        <f t="shared" si="24"/>
        <v>0.6</v>
      </c>
      <c r="X23">
        <f t="shared" ref="X23:X24" si="29">3*$AA$19</f>
        <v>1.98</v>
      </c>
      <c r="Y23">
        <f t="shared" ref="Y23:Y24" si="30">4*$AA$19</f>
        <v>2.64</v>
      </c>
      <c r="Z23">
        <f t="shared" si="25"/>
        <v>2.64</v>
      </c>
      <c r="AA23">
        <f t="shared" si="26"/>
        <v>7.26</v>
      </c>
      <c r="AB23" s="3">
        <f t="shared" si="27"/>
        <v>0.72599999999999998</v>
      </c>
      <c r="AC23" s="3">
        <f t="shared" si="28"/>
        <v>0.62163333333333326</v>
      </c>
    </row>
    <row r="24" spans="1:29" x14ac:dyDescent="0.3">
      <c r="A24" s="1">
        <v>4</v>
      </c>
      <c r="B24" t="s">
        <v>22</v>
      </c>
      <c r="C24">
        <f t="shared" si="16"/>
        <v>5</v>
      </c>
      <c r="D24">
        <f>5*1.25</f>
        <v>6.25</v>
      </c>
      <c r="E24">
        <f>3*1.25</f>
        <v>3.75</v>
      </c>
      <c r="F24">
        <f>3*1.25</f>
        <v>3.75</v>
      </c>
      <c r="G24">
        <f t="shared" si="17"/>
        <v>18.75</v>
      </c>
      <c r="H24" s="3">
        <f t="shared" si="18"/>
        <v>0.75</v>
      </c>
      <c r="I24">
        <f>4*$L$19</f>
        <v>5.32</v>
      </c>
      <c r="J24">
        <f t="shared" ref="J24:J26" si="31">5*$L$19</f>
        <v>6.65</v>
      </c>
      <c r="K24">
        <f t="shared" ref="K24:K25" si="32">4*$L$19</f>
        <v>5.32</v>
      </c>
      <c r="L24">
        <f t="shared" si="19"/>
        <v>17.29</v>
      </c>
      <c r="M24" s="3">
        <f t="shared" si="13"/>
        <v>0.86449999999999994</v>
      </c>
      <c r="N24">
        <f t="shared" ref="N24:P30" si="33">3*$Q$19</f>
        <v>6</v>
      </c>
      <c r="O24">
        <f>4*$Q$19</f>
        <v>8</v>
      </c>
      <c r="P24">
        <f>4*$Q$19</f>
        <v>8</v>
      </c>
      <c r="Q24">
        <f t="shared" si="21"/>
        <v>22</v>
      </c>
      <c r="R24" s="3">
        <f t="shared" si="22"/>
        <v>0.73333333333333328</v>
      </c>
      <c r="S24">
        <v>4</v>
      </c>
      <c r="T24">
        <v>2</v>
      </c>
      <c r="U24">
        <v>3</v>
      </c>
      <c r="V24">
        <f t="shared" si="23"/>
        <v>9</v>
      </c>
      <c r="W24" s="3">
        <f t="shared" si="24"/>
        <v>0.6</v>
      </c>
      <c r="X24">
        <f t="shared" si="29"/>
        <v>1.98</v>
      </c>
      <c r="Y24">
        <f t="shared" si="30"/>
        <v>2.64</v>
      </c>
      <c r="Z24">
        <f>2*$AA$19</f>
        <v>1.32</v>
      </c>
      <c r="AA24">
        <f t="shared" si="26"/>
        <v>5.94</v>
      </c>
      <c r="AB24" s="3">
        <f t="shared" si="27"/>
        <v>0.59400000000000008</v>
      </c>
      <c r="AC24" s="3">
        <f t="shared" si="28"/>
        <v>0.70836666666666681</v>
      </c>
    </row>
    <row r="25" spans="1:29" x14ac:dyDescent="0.3">
      <c r="A25" s="1">
        <v>5</v>
      </c>
      <c r="B25" t="s">
        <v>23</v>
      </c>
      <c r="C25">
        <f t="shared" si="16"/>
        <v>5</v>
      </c>
      <c r="D25">
        <f t="shared" si="16"/>
        <v>5</v>
      </c>
      <c r="E25">
        <f t="shared" si="16"/>
        <v>5</v>
      </c>
      <c r="F25">
        <f t="shared" si="16"/>
        <v>5</v>
      </c>
      <c r="G25">
        <f t="shared" si="17"/>
        <v>20</v>
      </c>
      <c r="H25" s="3">
        <f t="shared" si="18"/>
        <v>0.8</v>
      </c>
      <c r="I25">
        <f>3*$L$19</f>
        <v>3.99</v>
      </c>
      <c r="J25">
        <f t="shared" si="31"/>
        <v>6.65</v>
      </c>
      <c r="K25">
        <f t="shared" si="32"/>
        <v>5.32</v>
      </c>
      <c r="L25">
        <f t="shared" si="19"/>
        <v>15.96</v>
      </c>
      <c r="M25" s="3">
        <f t="shared" si="13"/>
        <v>0.79800000000000004</v>
      </c>
      <c r="N25">
        <f>5*$Q$19</f>
        <v>10</v>
      </c>
      <c r="O25">
        <f t="shared" si="33"/>
        <v>6</v>
      </c>
      <c r="P25">
        <f t="shared" si="33"/>
        <v>6</v>
      </c>
      <c r="Q25">
        <f t="shared" si="21"/>
        <v>22</v>
      </c>
      <c r="R25" s="3">
        <f t="shared" si="22"/>
        <v>0.73333333333333328</v>
      </c>
      <c r="S25">
        <v>3</v>
      </c>
      <c r="T25">
        <v>3</v>
      </c>
      <c r="U25">
        <v>4</v>
      </c>
      <c r="V25">
        <f t="shared" si="23"/>
        <v>10</v>
      </c>
      <c r="W25" s="3">
        <f t="shared" si="24"/>
        <v>0.66666666666666663</v>
      </c>
      <c r="X25">
        <f>4*$AA$19</f>
        <v>2.64</v>
      </c>
      <c r="Y25">
        <f>3*$AA$19</f>
        <v>1.98</v>
      </c>
      <c r="Z25">
        <f>5*AA19</f>
        <v>3.3000000000000003</v>
      </c>
      <c r="AA25">
        <f t="shared" si="26"/>
        <v>7.92</v>
      </c>
      <c r="AB25" s="3">
        <f t="shared" si="27"/>
        <v>0.79200000000000004</v>
      </c>
      <c r="AC25" s="3">
        <f t="shared" si="28"/>
        <v>0.75800000000000001</v>
      </c>
    </row>
    <row r="26" spans="1:29" x14ac:dyDescent="0.3">
      <c r="A26" s="1">
        <v>6</v>
      </c>
      <c r="B26" t="s">
        <v>24</v>
      </c>
      <c r="C26">
        <f t="shared" si="16"/>
        <v>5</v>
      </c>
      <c r="D26">
        <f t="shared" si="16"/>
        <v>5</v>
      </c>
      <c r="E26">
        <f>3*1.25</f>
        <v>3.75</v>
      </c>
      <c r="F26">
        <f>3*1.25</f>
        <v>3.75</v>
      </c>
      <c r="G26">
        <f t="shared" si="17"/>
        <v>17.5</v>
      </c>
      <c r="H26" s="3">
        <f t="shared" si="18"/>
        <v>0.7</v>
      </c>
      <c r="I26">
        <f>3*$L$19</f>
        <v>3.99</v>
      </c>
      <c r="J26">
        <f t="shared" si="31"/>
        <v>6.65</v>
      </c>
      <c r="K26">
        <f>3*$L$19</f>
        <v>3.99</v>
      </c>
      <c r="L26">
        <f t="shared" si="19"/>
        <v>14.63</v>
      </c>
      <c r="M26" s="3">
        <f t="shared" si="13"/>
        <v>0.73150000000000004</v>
      </c>
      <c r="N26">
        <f t="shared" si="33"/>
        <v>6</v>
      </c>
      <c r="O26">
        <f t="shared" ref="N26:P30" si="34">4*$Q$19</f>
        <v>8</v>
      </c>
      <c r="P26">
        <f t="shared" si="34"/>
        <v>8</v>
      </c>
      <c r="Q26">
        <f t="shared" si="21"/>
        <v>22</v>
      </c>
      <c r="R26" s="3">
        <f t="shared" si="22"/>
        <v>0.73333333333333328</v>
      </c>
      <c r="S26">
        <v>3</v>
      </c>
      <c r="T26">
        <v>3</v>
      </c>
      <c r="U26">
        <v>3</v>
      </c>
      <c r="V26">
        <f t="shared" si="23"/>
        <v>9</v>
      </c>
      <c r="W26" s="3">
        <f t="shared" si="24"/>
        <v>0.6</v>
      </c>
      <c r="X26">
        <f>3*$AA$19</f>
        <v>1.98</v>
      </c>
      <c r="Y26">
        <f>4*$AA$19</f>
        <v>2.64</v>
      </c>
      <c r="Z26">
        <f>1*AA19</f>
        <v>0.66</v>
      </c>
      <c r="AA26">
        <f t="shared" si="26"/>
        <v>5.28</v>
      </c>
      <c r="AB26" s="3">
        <f t="shared" si="27"/>
        <v>0.52800000000000002</v>
      </c>
      <c r="AC26" s="3">
        <f t="shared" si="28"/>
        <v>0.65856666666666663</v>
      </c>
    </row>
    <row r="27" spans="1:29" x14ac:dyDescent="0.3">
      <c r="A27" s="1">
        <v>7</v>
      </c>
      <c r="B27" t="s">
        <v>25</v>
      </c>
      <c r="C27">
        <f>5*1.25</f>
        <v>6.25</v>
      </c>
      <c r="D27">
        <f>5*1.25</f>
        <v>6.25</v>
      </c>
      <c r="E27">
        <f>5*1.25</f>
        <v>6.25</v>
      </c>
      <c r="F27">
        <f>1*1.25</f>
        <v>1.25</v>
      </c>
      <c r="G27">
        <f>SUM(C27:F27)</f>
        <v>20</v>
      </c>
      <c r="H27" s="3">
        <f t="shared" si="18"/>
        <v>0.8</v>
      </c>
      <c r="I27">
        <f>1*$L$19</f>
        <v>1.33</v>
      </c>
      <c r="J27">
        <f>1*$L$19</f>
        <v>1.33</v>
      </c>
      <c r="K27">
        <f>1*$L$19</f>
        <v>1.33</v>
      </c>
      <c r="L27">
        <f t="shared" si="19"/>
        <v>3.99</v>
      </c>
      <c r="M27" s="3">
        <f t="shared" si="13"/>
        <v>0.19950000000000001</v>
      </c>
      <c r="N27">
        <f>5*$Q$19</f>
        <v>10</v>
      </c>
      <c r="O27">
        <f t="shared" si="34"/>
        <v>8</v>
      </c>
      <c r="P27">
        <f t="shared" si="34"/>
        <v>8</v>
      </c>
      <c r="Q27">
        <f t="shared" si="21"/>
        <v>26</v>
      </c>
      <c r="R27" s="3">
        <f t="shared" si="22"/>
        <v>0.8666666666666667</v>
      </c>
      <c r="S27">
        <v>4</v>
      </c>
      <c r="T27">
        <v>4</v>
      </c>
      <c r="U27">
        <v>4</v>
      </c>
      <c r="V27">
        <f t="shared" si="23"/>
        <v>12</v>
      </c>
      <c r="W27" s="3">
        <f t="shared" si="24"/>
        <v>0.8</v>
      </c>
      <c r="X27">
        <f>2*$AA$19</f>
        <v>1.32</v>
      </c>
      <c r="Y27">
        <f>2*$AA$19</f>
        <v>1.32</v>
      </c>
      <c r="Z27">
        <f>2*$AA$19</f>
        <v>1.32</v>
      </c>
      <c r="AA27">
        <f t="shared" si="26"/>
        <v>3.96</v>
      </c>
      <c r="AB27" s="3">
        <f t="shared" si="27"/>
        <v>0.39600000000000002</v>
      </c>
      <c r="AC27" s="3">
        <f t="shared" si="28"/>
        <v>0.61243333333333339</v>
      </c>
    </row>
    <row r="28" spans="1:29" x14ac:dyDescent="0.3">
      <c r="A28" s="1">
        <v>8</v>
      </c>
      <c r="B28" t="s">
        <v>40</v>
      </c>
      <c r="C28">
        <f t="shared" si="16"/>
        <v>5</v>
      </c>
      <c r="D28">
        <f t="shared" si="16"/>
        <v>5</v>
      </c>
      <c r="E28">
        <f t="shared" ref="E28:E30" si="35">3*1.25</f>
        <v>3.75</v>
      </c>
      <c r="F28">
        <f>3*1.25</f>
        <v>3.75</v>
      </c>
      <c r="G28">
        <f t="shared" ref="G28:G30" si="36">SUM(C28:F28)</f>
        <v>17.5</v>
      </c>
      <c r="H28" s="3">
        <f>G28/25</f>
        <v>0.7</v>
      </c>
      <c r="I28">
        <f>4*$L$19</f>
        <v>5.32</v>
      </c>
      <c r="J28">
        <f>3*$L$19</f>
        <v>3.99</v>
      </c>
      <c r="K28">
        <f>4*$L$19</f>
        <v>5.32</v>
      </c>
      <c r="L28">
        <f t="shared" si="19"/>
        <v>14.63</v>
      </c>
      <c r="M28" s="3">
        <f t="shared" si="13"/>
        <v>0.73150000000000004</v>
      </c>
      <c r="N28">
        <f t="shared" si="33"/>
        <v>6</v>
      </c>
      <c r="O28">
        <f t="shared" si="34"/>
        <v>8</v>
      </c>
      <c r="P28">
        <f t="shared" si="34"/>
        <v>8</v>
      </c>
      <c r="Q28">
        <f t="shared" si="21"/>
        <v>22</v>
      </c>
      <c r="R28" s="3">
        <f t="shared" si="22"/>
        <v>0.73333333333333328</v>
      </c>
      <c r="S28">
        <v>3</v>
      </c>
      <c r="T28">
        <v>4</v>
      </c>
      <c r="U28">
        <v>3</v>
      </c>
      <c r="V28">
        <f t="shared" si="23"/>
        <v>10</v>
      </c>
      <c r="W28" s="3">
        <f t="shared" si="24"/>
        <v>0.66666666666666663</v>
      </c>
      <c r="X28">
        <f>4*$AA$19</f>
        <v>2.64</v>
      </c>
      <c r="Y28">
        <f>3*$AA$19</f>
        <v>1.98</v>
      </c>
      <c r="Z28">
        <f>4*$AA$19</f>
        <v>2.64</v>
      </c>
      <c r="AA28">
        <f t="shared" si="26"/>
        <v>7.26</v>
      </c>
      <c r="AB28" s="3">
        <f t="shared" si="27"/>
        <v>0.72599999999999998</v>
      </c>
      <c r="AC28" s="3">
        <f t="shared" si="28"/>
        <v>0.71149999999999991</v>
      </c>
    </row>
    <row r="29" spans="1:29" x14ac:dyDescent="0.3">
      <c r="A29" s="1">
        <v>9</v>
      </c>
      <c r="B29" t="s">
        <v>41</v>
      </c>
      <c r="C29">
        <f>3*1.25</f>
        <v>3.75</v>
      </c>
      <c r="D29">
        <f t="shared" si="16"/>
        <v>5</v>
      </c>
      <c r="E29">
        <f t="shared" si="35"/>
        <v>3.75</v>
      </c>
      <c r="F29">
        <f t="shared" si="16"/>
        <v>5</v>
      </c>
      <c r="G29">
        <f t="shared" si="36"/>
        <v>17.5</v>
      </c>
      <c r="H29" s="3">
        <f t="shared" si="18"/>
        <v>0.7</v>
      </c>
      <c r="I29">
        <f>3*$L$19</f>
        <v>3.99</v>
      </c>
      <c r="J29">
        <f t="shared" ref="J29:J30" si="37">3*$L$19</f>
        <v>3.99</v>
      </c>
      <c r="K29">
        <f t="shared" ref="K29:K30" si="38">4*$L$19</f>
        <v>5.32</v>
      </c>
      <c r="L29">
        <f t="shared" si="19"/>
        <v>13.3</v>
      </c>
      <c r="M29" s="3">
        <f t="shared" si="13"/>
        <v>0.66500000000000004</v>
      </c>
      <c r="N29">
        <f t="shared" si="34"/>
        <v>8</v>
      </c>
      <c r="O29">
        <f t="shared" si="33"/>
        <v>6</v>
      </c>
      <c r="P29">
        <f t="shared" si="33"/>
        <v>6</v>
      </c>
      <c r="Q29">
        <f t="shared" si="21"/>
        <v>20</v>
      </c>
      <c r="R29" s="3">
        <f t="shared" si="22"/>
        <v>0.66666666666666663</v>
      </c>
      <c r="S29">
        <v>3</v>
      </c>
      <c r="T29">
        <v>4</v>
      </c>
      <c r="U29">
        <v>4</v>
      </c>
      <c r="V29">
        <f t="shared" si="23"/>
        <v>11</v>
      </c>
      <c r="W29" s="3">
        <f t="shared" si="24"/>
        <v>0.73333333333333328</v>
      </c>
      <c r="X29">
        <f>3*$AA$19</f>
        <v>1.98</v>
      </c>
      <c r="Y29">
        <f t="shared" ref="Y29:Y30" si="39">4*$AA$19</f>
        <v>2.64</v>
      </c>
      <c r="Z29">
        <f t="shared" ref="Z29:Z30" si="40">3*$AA$19</f>
        <v>1.98</v>
      </c>
      <c r="AA29">
        <f t="shared" si="26"/>
        <v>6.6</v>
      </c>
      <c r="AB29" s="3">
        <f t="shared" si="27"/>
        <v>0.65999999999999992</v>
      </c>
      <c r="AC29" s="3">
        <f t="shared" si="28"/>
        <v>0.68499999999999994</v>
      </c>
    </row>
    <row r="30" spans="1:29" x14ac:dyDescent="0.3">
      <c r="A30" s="1">
        <v>10</v>
      </c>
      <c r="B30" t="s">
        <v>42</v>
      </c>
      <c r="C30">
        <f t="shared" si="16"/>
        <v>5</v>
      </c>
      <c r="D30">
        <f t="shared" si="16"/>
        <v>5</v>
      </c>
      <c r="E30">
        <f t="shared" si="35"/>
        <v>3.75</v>
      </c>
      <c r="F30">
        <f t="shared" si="16"/>
        <v>5</v>
      </c>
      <c r="G30">
        <f t="shared" si="36"/>
        <v>18.75</v>
      </c>
      <c r="H30" s="3">
        <f t="shared" si="18"/>
        <v>0.75</v>
      </c>
      <c r="I30">
        <f>4*$L$19</f>
        <v>5.32</v>
      </c>
      <c r="J30">
        <f t="shared" si="37"/>
        <v>3.99</v>
      </c>
      <c r="K30">
        <f t="shared" si="38"/>
        <v>5.32</v>
      </c>
      <c r="L30">
        <f t="shared" si="19"/>
        <v>14.63</v>
      </c>
      <c r="M30" s="3">
        <f t="shared" si="13"/>
        <v>0.73150000000000004</v>
      </c>
      <c r="N30">
        <f t="shared" si="34"/>
        <v>8</v>
      </c>
      <c r="O30">
        <f t="shared" si="33"/>
        <v>6</v>
      </c>
      <c r="P30">
        <f t="shared" si="34"/>
        <v>8</v>
      </c>
      <c r="Q30">
        <f t="shared" si="21"/>
        <v>22</v>
      </c>
      <c r="R30" s="3">
        <f t="shared" si="22"/>
        <v>0.73333333333333328</v>
      </c>
      <c r="S30">
        <v>4</v>
      </c>
      <c r="T30">
        <v>3</v>
      </c>
      <c r="U30">
        <v>3</v>
      </c>
      <c r="V30">
        <f t="shared" si="23"/>
        <v>10</v>
      </c>
      <c r="W30" s="3">
        <f t="shared" si="24"/>
        <v>0.66666666666666663</v>
      </c>
      <c r="X30">
        <f>4*$AA$19</f>
        <v>2.64</v>
      </c>
      <c r="Y30">
        <f t="shared" si="39"/>
        <v>2.64</v>
      </c>
      <c r="Z30">
        <f t="shared" si="40"/>
        <v>1.98</v>
      </c>
      <c r="AA30">
        <f t="shared" si="26"/>
        <v>7.26</v>
      </c>
      <c r="AB30" s="3">
        <f t="shared" si="27"/>
        <v>0.72599999999999998</v>
      </c>
      <c r="AC30" s="3">
        <f t="shared" si="28"/>
        <v>0.72150000000000003</v>
      </c>
    </row>
    <row r="32" spans="1:29" x14ac:dyDescent="0.3">
      <c r="B32" t="s">
        <v>34</v>
      </c>
    </row>
    <row r="33" spans="2:2" x14ac:dyDescent="0.3">
      <c r="B33" t="s">
        <v>35</v>
      </c>
    </row>
    <row r="34" spans="2:2" x14ac:dyDescent="0.3">
      <c r="B34" t="s">
        <v>38</v>
      </c>
    </row>
    <row r="35" spans="2:2" x14ac:dyDescent="0.3">
      <c r="B35" t="s">
        <v>36</v>
      </c>
    </row>
    <row r="36" spans="2:2" x14ac:dyDescent="0.3">
      <c r="B36" t="s">
        <v>39</v>
      </c>
    </row>
    <row r="37" spans="2:2" x14ac:dyDescent="0.3">
      <c r="B37" t="s">
        <v>37</v>
      </c>
    </row>
  </sheetData>
  <mergeCells count="12">
    <mergeCell ref="AC19:AC20"/>
    <mergeCell ref="AC2:AC3"/>
    <mergeCell ref="C2:F2"/>
    <mergeCell ref="I2:K2"/>
    <mergeCell ref="N2:P2"/>
    <mergeCell ref="S2:U2"/>
    <mergeCell ref="X2:Z2"/>
    <mergeCell ref="C19:F19"/>
    <mergeCell ref="I19:K19"/>
    <mergeCell ref="N19:P19"/>
    <mergeCell ref="S19:U19"/>
    <mergeCell ref="X19:Z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B542-F555-4A50-BC85-5B534AC718EE}">
  <dimension ref="A1:AE16"/>
  <sheetViews>
    <sheetView tabSelected="1" workbookViewId="0">
      <selection activeCell="X17" sqref="X17"/>
    </sheetView>
  </sheetViews>
  <sheetFormatPr defaultRowHeight="15.6" x14ac:dyDescent="0.3"/>
  <cols>
    <col min="2" max="2" width="29.109375" customWidth="1"/>
    <col min="3" max="4" width="6" hidden="1" customWidth="1"/>
    <col min="5" max="5" width="5.5546875" hidden="1" customWidth="1"/>
    <col min="6" max="6" width="4.5546875" hidden="1" customWidth="1"/>
    <col min="7" max="7" width="5" hidden="1" customWidth="1"/>
    <col min="8" max="12" width="5" customWidth="1"/>
    <col min="13" max="13" width="3.21875" customWidth="1"/>
    <col min="14" max="18" width="4.5546875" bestFit="1" customWidth="1"/>
    <col min="19" max="23" width="6.5546875" bestFit="1" customWidth="1"/>
    <col min="24" max="24" width="4.5546875" customWidth="1"/>
    <col min="25" max="25" width="2.88671875" customWidth="1"/>
    <col min="26" max="26" width="6.21875" bestFit="1" customWidth="1"/>
    <col min="27" max="27" width="5" bestFit="1" customWidth="1"/>
    <col min="28" max="28" width="5.44140625" bestFit="1" customWidth="1"/>
    <col min="29" max="29" width="2.77734375" customWidth="1"/>
  </cols>
  <sheetData>
    <row r="1" spans="1:31" x14ac:dyDescent="0.3">
      <c r="C1">
        <v>25</v>
      </c>
      <c r="D1">
        <v>20</v>
      </c>
      <c r="E1">
        <v>30</v>
      </c>
      <c r="F1">
        <v>15</v>
      </c>
      <c r="G1">
        <v>10</v>
      </c>
      <c r="N1" s="7" t="s">
        <v>53</v>
      </c>
      <c r="O1" s="7"/>
      <c r="P1" s="7"/>
      <c r="Q1" s="7"/>
      <c r="R1" s="7"/>
      <c r="S1" s="7" t="s">
        <v>57</v>
      </c>
      <c r="T1" s="7"/>
      <c r="U1" s="7"/>
      <c r="V1" s="7"/>
      <c r="W1" s="7"/>
      <c r="X1" s="2"/>
      <c r="Y1" s="2"/>
      <c r="Z1" s="7" t="s">
        <v>54</v>
      </c>
      <c r="AA1" s="7"/>
      <c r="AB1" s="7"/>
      <c r="AD1" s="7" t="s">
        <v>55</v>
      </c>
      <c r="AE1" s="7"/>
    </row>
    <row r="2" spans="1:31" x14ac:dyDescent="0.3">
      <c r="A2" s="2" t="s">
        <v>1</v>
      </c>
      <c r="B2" s="2" t="s">
        <v>2</v>
      </c>
      <c r="C2" s="2" t="s">
        <v>43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/>
      <c r="Y2" s="2"/>
      <c r="Z2" s="2" t="s">
        <v>50</v>
      </c>
      <c r="AA2" s="2" t="s">
        <v>51</v>
      </c>
      <c r="AB2" s="2" t="s">
        <v>52</v>
      </c>
      <c r="AD2" s="2" t="s">
        <v>50</v>
      </c>
      <c r="AE2" s="2" t="s">
        <v>52</v>
      </c>
    </row>
    <row r="3" spans="1:31" x14ac:dyDescent="0.3">
      <c r="A3" s="1">
        <v>1</v>
      </c>
      <c r="B3" t="s">
        <v>19</v>
      </c>
      <c r="C3">
        <f>Sheet1!G21</f>
        <v>17.5</v>
      </c>
      <c r="D3">
        <f>Sheet1!L21</f>
        <v>17.29</v>
      </c>
      <c r="E3">
        <f>Sheet1!Q21</f>
        <v>24</v>
      </c>
      <c r="F3">
        <f>Sheet1!V21</f>
        <v>9</v>
      </c>
      <c r="G3">
        <f>Sheet1!AA21</f>
        <v>5.94</v>
      </c>
      <c r="H3">
        <f>C3/$C$1</f>
        <v>0.7</v>
      </c>
      <c r="I3">
        <f>D3/$D$1</f>
        <v>0.86449999999999994</v>
      </c>
      <c r="J3">
        <f>E3/$E$1</f>
        <v>0.8</v>
      </c>
      <c r="K3">
        <f>F3/$F$1</f>
        <v>0.6</v>
      </c>
      <c r="L3">
        <f>G3/$G$1</f>
        <v>0.59400000000000008</v>
      </c>
      <c r="N3" s="3">
        <f>(C3-$C$14)/($C$15-$C$14)</f>
        <v>0.2</v>
      </c>
      <c r="O3" s="3">
        <f>(D3-$D$14)/($D$15-$D$14)</f>
        <v>1</v>
      </c>
      <c r="P3" s="3">
        <f>(E3-$E$14)/($E$15-$E$14)</f>
        <v>0.75</v>
      </c>
      <c r="Q3" s="3">
        <f>(F3-$F$14)/($F$15-$F$14)</f>
        <v>0</v>
      </c>
      <c r="R3" s="3">
        <f>(G3-$G$14)/($G$15-$G$14)</f>
        <v>0.50000000000000011</v>
      </c>
      <c r="S3" s="3">
        <f>(C3-$C$13)/$C$16</f>
        <v>-0.65465367070797709</v>
      </c>
      <c r="T3" s="3">
        <f>(D3-$D$13)/$D$16</f>
        <v>0.92015753839784409</v>
      </c>
      <c r="U3" s="3">
        <f>(E3-$E$13)/$E$16</f>
        <v>1.0536089137432663</v>
      </c>
      <c r="V3" s="3">
        <f>(F3-$F$13)/$F$16</f>
        <v>-0.95399809200572439</v>
      </c>
      <c r="W3" s="3">
        <f>(G3-$G$13)/$G$16</f>
        <v>-0.41758499039032354</v>
      </c>
      <c r="X3" s="3"/>
      <c r="Y3" s="3"/>
      <c r="Z3" s="3">
        <f>C3/$C$13</f>
        <v>0.93959731543624159</v>
      </c>
      <c r="AA3" s="3">
        <f>C3/$C$15</f>
        <v>0.77777777777777779</v>
      </c>
      <c r="AB3" s="3">
        <f>C3/$C$14</f>
        <v>1.0769230769230769</v>
      </c>
      <c r="AD3" s="3">
        <f>(C3-$C$13)/$C$13</f>
        <v>-6.0402684563758392E-2</v>
      </c>
      <c r="AE3" s="3">
        <f>(C3-$C$14)/$C$14</f>
        <v>7.6923076923076927E-2</v>
      </c>
    </row>
    <row r="4" spans="1:31" x14ac:dyDescent="0.3">
      <c r="A4" s="1">
        <v>2</v>
      </c>
      <c r="B4" t="s">
        <v>20</v>
      </c>
      <c r="C4">
        <f>Sheet1!G22</f>
        <v>22.5</v>
      </c>
      <c r="D4">
        <f>Sheet1!L22</f>
        <v>15.96</v>
      </c>
      <c r="E4">
        <f>Sheet1!Q22</f>
        <v>18</v>
      </c>
      <c r="F4">
        <f>Sheet1!V22</f>
        <v>10</v>
      </c>
      <c r="G4">
        <f>Sheet1!AA22</f>
        <v>6.6</v>
      </c>
      <c r="H4">
        <f t="shared" ref="H4:H12" si="0">C4/$C$1</f>
        <v>0.9</v>
      </c>
      <c r="I4">
        <f t="shared" ref="I4:I12" si="1">D4/$D$1</f>
        <v>0.79800000000000004</v>
      </c>
      <c r="J4">
        <f t="shared" ref="J4:J12" si="2">E4/$E$1</f>
        <v>0.6</v>
      </c>
      <c r="K4">
        <f t="shared" ref="K4:K12" si="3">F4/$F$1</f>
        <v>0.66666666666666663</v>
      </c>
      <c r="L4">
        <f t="shared" ref="L4:L12" si="4">G4/$G$1</f>
        <v>0.65999999999999992</v>
      </c>
      <c r="N4" s="3">
        <f t="shared" ref="N4:N12" si="5">(C4-$C$14)/($C$15-$C$14)</f>
        <v>1</v>
      </c>
      <c r="O4" s="3">
        <f t="shared" ref="O4:O12" si="6">(D4-$D$14)/($D$15-$D$14)</f>
        <v>0.90000000000000013</v>
      </c>
      <c r="P4" s="3">
        <f t="shared" ref="P4:P12" si="7">(E4-$E$14)/($E$15-$E$14)</f>
        <v>0</v>
      </c>
      <c r="Q4" s="3">
        <f t="shared" ref="Q4:Q12" si="8">(F4-$F$14)/($F$15-$F$14)</f>
        <v>0.33333333333333331</v>
      </c>
      <c r="R4" s="3">
        <f t="shared" ref="R4:R12" si="9">(G4-$G$14)/($G$15-$G$14)</f>
        <v>0.66666666666666663</v>
      </c>
      <c r="S4" s="3">
        <f t="shared" ref="S4:S12" si="10">(C4-$C$13)/$C$16</f>
        <v>2.2549181991052545</v>
      </c>
      <c r="T4" s="3">
        <f t="shared" ref="T4:T12" si="11">(D4-$D$13)/$D$16</f>
        <v>0.57935845010234677</v>
      </c>
      <c r="U4" s="3">
        <f t="shared" ref="U4:U12" si="12">(E4-$E$13)/$E$16</f>
        <v>-1.8198699419201882</v>
      </c>
      <c r="V4" s="3">
        <f t="shared" ref="V4:V12" si="13">(F4-$F$13)/$F$16</f>
        <v>0.10599978800063563</v>
      </c>
      <c r="W4" s="3">
        <f t="shared" ref="W4:W12" si="14">(G4-$G$13)/$G$16</f>
        <v>0.17896499588156803</v>
      </c>
      <c r="X4" s="3"/>
      <c r="Y4" s="3"/>
      <c r="Z4" s="3">
        <f t="shared" ref="Z4:Z12" si="15">C4/$C$13</f>
        <v>1.2080536912751678</v>
      </c>
      <c r="AA4" s="3">
        <f t="shared" ref="AA4:AA12" si="16">C4/$C$15</f>
        <v>1</v>
      </c>
      <c r="AB4" s="3">
        <f t="shared" ref="AB4:AB12" si="17">C4/$C$14</f>
        <v>1.3846153846153846</v>
      </c>
      <c r="AD4" s="3">
        <f t="shared" ref="AD4:AD12" si="18">(C4-$C$13)/$C$13</f>
        <v>0.20805369127516779</v>
      </c>
      <c r="AE4" s="3">
        <f t="shared" ref="AE4:AE12" si="19">(C4-$C$14)/$C$14</f>
        <v>0.38461538461538464</v>
      </c>
    </row>
    <row r="5" spans="1:31" x14ac:dyDescent="0.3">
      <c r="A5" s="1">
        <v>3</v>
      </c>
      <c r="B5" t="s">
        <v>21</v>
      </c>
      <c r="C5">
        <f>Sheet1!G23</f>
        <v>16.25</v>
      </c>
      <c r="D5">
        <f>Sheet1!L23</f>
        <v>9.31</v>
      </c>
      <c r="E5">
        <f>Sheet1!Q23</f>
        <v>20</v>
      </c>
      <c r="F5">
        <f>Sheet1!V23</f>
        <v>9</v>
      </c>
      <c r="G5">
        <f>Sheet1!AA23</f>
        <v>7.26</v>
      </c>
      <c r="H5">
        <f t="shared" si="0"/>
        <v>0.65</v>
      </c>
      <c r="I5">
        <f t="shared" si="1"/>
        <v>0.46550000000000002</v>
      </c>
      <c r="J5">
        <f t="shared" si="2"/>
        <v>0.66666666666666663</v>
      </c>
      <c r="K5">
        <f t="shared" si="3"/>
        <v>0.6</v>
      </c>
      <c r="L5">
        <f t="shared" si="4"/>
        <v>0.72599999999999998</v>
      </c>
      <c r="N5" s="3">
        <f t="shared" si="5"/>
        <v>0</v>
      </c>
      <c r="O5" s="3">
        <f t="shared" si="6"/>
        <v>0.40000000000000008</v>
      </c>
      <c r="P5" s="3">
        <f t="shared" si="7"/>
        <v>0.25</v>
      </c>
      <c r="Q5" s="3">
        <f t="shared" si="8"/>
        <v>0</v>
      </c>
      <c r="R5" s="3">
        <f t="shared" si="9"/>
        <v>0.83333333333333326</v>
      </c>
      <c r="S5" s="3">
        <f t="shared" si="10"/>
        <v>-1.382046638161285</v>
      </c>
      <c r="T5" s="3">
        <f t="shared" si="11"/>
        <v>-1.1246369913751417</v>
      </c>
      <c r="U5" s="3">
        <f t="shared" si="12"/>
        <v>-0.86204365669903671</v>
      </c>
      <c r="V5" s="3">
        <f t="shared" si="13"/>
        <v>-0.95399809200572439</v>
      </c>
      <c r="W5" s="3">
        <f t="shared" si="14"/>
        <v>0.77551498215346049</v>
      </c>
      <c r="X5" s="3"/>
      <c r="Y5" s="3"/>
      <c r="Z5" s="3">
        <f t="shared" si="15"/>
        <v>0.87248322147651003</v>
      </c>
      <c r="AA5" s="3">
        <f t="shared" si="16"/>
        <v>0.72222222222222221</v>
      </c>
      <c r="AB5" s="3">
        <f t="shared" si="17"/>
        <v>1</v>
      </c>
      <c r="AD5" s="3">
        <f t="shared" si="18"/>
        <v>-0.12751677852348994</v>
      </c>
      <c r="AE5" s="3">
        <f t="shared" si="19"/>
        <v>0</v>
      </c>
    </row>
    <row r="6" spans="1:31" x14ac:dyDescent="0.3">
      <c r="A6" s="1">
        <v>4</v>
      </c>
      <c r="B6" t="s">
        <v>22</v>
      </c>
      <c r="C6">
        <f>Sheet1!G24</f>
        <v>18.75</v>
      </c>
      <c r="D6">
        <f>Sheet1!L24</f>
        <v>17.29</v>
      </c>
      <c r="E6">
        <f>Sheet1!Q24</f>
        <v>22</v>
      </c>
      <c r="F6">
        <f>Sheet1!V24</f>
        <v>9</v>
      </c>
      <c r="G6">
        <f>Sheet1!AA24</f>
        <v>5.94</v>
      </c>
      <c r="H6">
        <f t="shared" si="0"/>
        <v>0.75</v>
      </c>
      <c r="I6">
        <f t="shared" si="1"/>
        <v>0.86449999999999994</v>
      </c>
      <c r="J6">
        <f t="shared" si="2"/>
        <v>0.73333333333333328</v>
      </c>
      <c r="K6">
        <f t="shared" si="3"/>
        <v>0.6</v>
      </c>
      <c r="L6">
        <f t="shared" si="4"/>
        <v>0.59400000000000008</v>
      </c>
      <c r="N6" s="3">
        <f t="shared" si="5"/>
        <v>0.4</v>
      </c>
      <c r="O6" s="3">
        <f t="shared" si="6"/>
        <v>1</v>
      </c>
      <c r="P6" s="3">
        <f t="shared" si="7"/>
        <v>0.5</v>
      </c>
      <c r="Q6" s="3">
        <f t="shared" si="8"/>
        <v>0</v>
      </c>
      <c r="R6" s="3">
        <f t="shared" si="9"/>
        <v>0.50000000000000011</v>
      </c>
      <c r="S6" s="3">
        <f t="shared" si="10"/>
        <v>7.2739296745330792E-2</v>
      </c>
      <c r="T6" s="3">
        <f t="shared" si="11"/>
        <v>0.92015753839784409</v>
      </c>
      <c r="U6" s="3">
        <f t="shared" si="12"/>
        <v>9.5782628522114818E-2</v>
      </c>
      <c r="V6" s="3">
        <f t="shared" si="13"/>
        <v>-0.95399809200572439</v>
      </c>
      <c r="W6" s="3">
        <f t="shared" si="14"/>
        <v>-0.41758499039032354</v>
      </c>
      <c r="X6" s="3"/>
      <c r="Y6" s="3"/>
      <c r="Z6" s="3">
        <f t="shared" si="15"/>
        <v>1.0067114093959733</v>
      </c>
      <c r="AA6" s="3">
        <f t="shared" si="16"/>
        <v>0.83333333333333337</v>
      </c>
      <c r="AB6" s="3">
        <f t="shared" si="17"/>
        <v>1.1538461538461537</v>
      </c>
      <c r="AD6" s="3">
        <f t="shared" si="18"/>
        <v>6.7114093959731542E-3</v>
      </c>
      <c r="AE6" s="3">
        <f t="shared" si="19"/>
        <v>0.15384615384615385</v>
      </c>
    </row>
    <row r="7" spans="1:31" x14ac:dyDescent="0.3">
      <c r="A7" s="1">
        <v>5</v>
      </c>
      <c r="B7" t="s">
        <v>23</v>
      </c>
      <c r="C7">
        <f>Sheet1!G25</f>
        <v>20</v>
      </c>
      <c r="D7">
        <f>Sheet1!L25</f>
        <v>15.96</v>
      </c>
      <c r="E7">
        <f>Sheet1!Q25</f>
        <v>22</v>
      </c>
      <c r="F7">
        <f>Sheet1!V25</f>
        <v>10</v>
      </c>
      <c r="G7">
        <f>Sheet1!AA25</f>
        <v>7.92</v>
      </c>
      <c r="H7">
        <f t="shared" si="0"/>
        <v>0.8</v>
      </c>
      <c r="I7">
        <f t="shared" si="1"/>
        <v>0.79800000000000004</v>
      </c>
      <c r="J7">
        <f t="shared" si="2"/>
        <v>0.73333333333333328</v>
      </c>
      <c r="K7">
        <f t="shared" si="3"/>
        <v>0.66666666666666663</v>
      </c>
      <c r="L7">
        <f t="shared" si="4"/>
        <v>0.79200000000000004</v>
      </c>
      <c r="N7" s="3">
        <f t="shared" si="5"/>
        <v>0.6</v>
      </c>
      <c r="O7" s="3">
        <f t="shared" si="6"/>
        <v>0.90000000000000013</v>
      </c>
      <c r="P7" s="3">
        <f t="shared" si="7"/>
        <v>0.5</v>
      </c>
      <c r="Q7" s="3">
        <f t="shared" si="8"/>
        <v>0.33333333333333331</v>
      </c>
      <c r="R7" s="3">
        <f t="shared" si="9"/>
        <v>1</v>
      </c>
      <c r="S7" s="3">
        <f t="shared" si="10"/>
        <v>0.8001322641986387</v>
      </c>
      <c r="T7" s="3">
        <f t="shared" si="11"/>
        <v>0.57935845010234677</v>
      </c>
      <c r="U7" s="3">
        <f t="shared" si="12"/>
        <v>9.5782628522114818E-2</v>
      </c>
      <c r="V7" s="3">
        <f t="shared" si="13"/>
        <v>0.10599978800063563</v>
      </c>
      <c r="W7" s="3">
        <f t="shared" si="14"/>
        <v>1.3720649684253527</v>
      </c>
      <c r="X7" s="3"/>
      <c r="Y7" s="3"/>
      <c r="Z7" s="3">
        <f t="shared" si="15"/>
        <v>1.0738255033557047</v>
      </c>
      <c r="AA7" s="3">
        <f t="shared" si="16"/>
        <v>0.88888888888888884</v>
      </c>
      <c r="AB7" s="3">
        <f t="shared" si="17"/>
        <v>1.2307692307692308</v>
      </c>
      <c r="AD7" s="3">
        <f t="shared" si="18"/>
        <v>7.3825503355704702E-2</v>
      </c>
      <c r="AE7" s="3">
        <f t="shared" si="19"/>
        <v>0.23076923076923078</v>
      </c>
    </row>
    <row r="8" spans="1:31" x14ac:dyDescent="0.3">
      <c r="A8" s="1">
        <v>6</v>
      </c>
      <c r="B8" t="s">
        <v>24</v>
      </c>
      <c r="C8">
        <f>Sheet1!G26</f>
        <v>17.5</v>
      </c>
      <c r="D8">
        <f>Sheet1!L26</f>
        <v>14.63</v>
      </c>
      <c r="E8">
        <f>Sheet1!Q26</f>
        <v>22</v>
      </c>
      <c r="F8">
        <f>Sheet1!V26</f>
        <v>9</v>
      </c>
      <c r="G8">
        <f>Sheet1!AA26</f>
        <v>5.28</v>
      </c>
      <c r="H8">
        <f t="shared" si="0"/>
        <v>0.7</v>
      </c>
      <c r="I8">
        <f t="shared" si="1"/>
        <v>0.73150000000000004</v>
      </c>
      <c r="J8">
        <f t="shared" si="2"/>
        <v>0.73333333333333328</v>
      </c>
      <c r="K8">
        <f t="shared" si="3"/>
        <v>0.6</v>
      </c>
      <c r="L8">
        <f t="shared" si="4"/>
        <v>0.52800000000000002</v>
      </c>
      <c r="N8" s="3">
        <f t="shared" si="5"/>
        <v>0.2</v>
      </c>
      <c r="O8" s="3">
        <f t="shared" si="6"/>
        <v>0.80000000000000016</v>
      </c>
      <c r="P8" s="3">
        <f t="shared" si="7"/>
        <v>0.5</v>
      </c>
      <c r="Q8" s="3">
        <f t="shared" si="8"/>
        <v>0</v>
      </c>
      <c r="R8" s="3">
        <f t="shared" si="9"/>
        <v>0.33333333333333343</v>
      </c>
      <c r="S8" s="3">
        <f t="shared" si="10"/>
        <v>-0.65465367070797709</v>
      </c>
      <c r="T8" s="3">
        <f t="shared" si="11"/>
        <v>0.23855936180684909</v>
      </c>
      <c r="U8" s="3">
        <f t="shared" si="12"/>
        <v>9.5782628522114818E-2</v>
      </c>
      <c r="V8" s="3">
        <f t="shared" si="13"/>
        <v>-0.95399809200572439</v>
      </c>
      <c r="W8" s="3">
        <f t="shared" si="14"/>
        <v>-1.0141349766622159</v>
      </c>
      <c r="X8" s="3"/>
      <c r="Y8" s="3"/>
      <c r="Z8" s="3">
        <f t="shared" si="15"/>
        <v>0.93959731543624159</v>
      </c>
      <c r="AA8" s="3">
        <f t="shared" si="16"/>
        <v>0.77777777777777779</v>
      </c>
      <c r="AB8" s="3">
        <f t="shared" si="17"/>
        <v>1.0769230769230769</v>
      </c>
      <c r="AD8" s="3">
        <f t="shared" si="18"/>
        <v>-6.0402684563758392E-2</v>
      </c>
      <c r="AE8" s="3">
        <f t="shared" si="19"/>
        <v>7.6923076923076927E-2</v>
      </c>
    </row>
    <row r="9" spans="1:31" x14ac:dyDescent="0.3">
      <c r="A9" s="1">
        <v>7</v>
      </c>
      <c r="B9" t="s">
        <v>25</v>
      </c>
      <c r="C9">
        <f>Sheet1!G27</f>
        <v>20</v>
      </c>
      <c r="D9">
        <f>Sheet1!L27</f>
        <v>3.99</v>
      </c>
      <c r="E9">
        <f>Sheet1!Q27</f>
        <v>26</v>
      </c>
      <c r="F9">
        <f>Sheet1!V27</f>
        <v>12</v>
      </c>
      <c r="G9">
        <f>Sheet1!AA27</f>
        <v>3.96</v>
      </c>
      <c r="H9">
        <f t="shared" si="0"/>
        <v>0.8</v>
      </c>
      <c r="I9">
        <f t="shared" si="1"/>
        <v>0.19950000000000001</v>
      </c>
      <c r="J9">
        <f t="shared" si="2"/>
        <v>0.8666666666666667</v>
      </c>
      <c r="K9">
        <f t="shared" si="3"/>
        <v>0.8</v>
      </c>
      <c r="L9">
        <f t="shared" si="4"/>
        <v>0.39600000000000002</v>
      </c>
      <c r="N9" s="3">
        <f t="shared" si="5"/>
        <v>0.6</v>
      </c>
      <c r="O9" s="3">
        <f t="shared" si="6"/>
        <v>0</v>
      </c>
      <c r="P9" s="3">
        <f t="shared" si="7"/>
        <v>1</v>
      </c>
      <c r="Q9" s="3">
        <f t="shared" si="8"/>
        <v>1</v>
      </c>
      <c r="R9" s="3">
        <f t="shared" si="9"/>
        <v>0</v>
      </c>
      <c r="S9" s="3">
        <f t="shared" si="10"/>
        <v>0.8001322641986387</v>
      </c>
      <c r="T9" s="3">
        <f t="shared" si="11"/>
        <v>-2.4878333445571328</v>
      </c>
      <c r="U9" s="3">
        <f t="shared" si="12"/>
        <v>2.0114351989644179</v>
      </c>
      <c r="V9" s="3">
        <f t="shared" si="13"/>
        <v>2.2259955480133558</v>
      </c>
      <c r="W9" s="3">
        <f t="shared" si="14"/>
        <v>-2.2072349492060006</v>
      </c>
      <c r="X9" s="3"/>
      <c r="Y9" s="3"/>
      <c r="Z9" s="3">
        <f t="shared" si="15"/>
        <v>1.0738255033557047</v>
      </c>
      <c r="AA9" s="3">
        <f t="shared" si="16"/>
        <v>0.88888888888888884</v>
      </c>
      <c r="AB9" s="3">
        <f t="shared" si="17"/>
        <v>1.2307692307692308</v>
      </c>
      <c r="AD9" s="3">
        <f t="shared" si="18"/>
        <v>7.3825503355704702E-2</v>
      </c>
      <c r="AE9" s="3">
        <f t="shared" si="19"/>
        <v>0.23076923076923078</v>
      </c>
    </row>
    <row r="10" spans="1:31" x14ac:dyDescent="0.3">
      <c r="A10" s="1">
        <v>8</v>
      </c>
      <c r="B10" t="s">
        <v>40</v>
      </c>
      <c r="C10">
        <f>Sheet1!G28</f>
        <v>17.5</v>
      </c>
      <c r="D10">
        <f>Sheet1!L28</f>
        <v>14.63</v>
      </c>
      <c r="E10">
        <f>Sheet1!Q28</f>
        <v>22</v>
      </c>
      <c r="F10">
        <f>Sheet1!V28</f>
        <v>10</v>
      </c>
      <c r="G10">
        <f>Sheet1!AA28</f>
        <v>7.26</v>
      </c>
      <c r="H10">
        <f t="shared" si="0"/>
        <v>0.7</v>
      </c>
      <c r="I10">
        <f t="shared" si="1"/>
        <v>0.73150000000000004</v>
      </c>
      <c r="J10">
        <f t="shared" si="2"/>
        <v>0.73333333333333328</v>
      </c>
      <c r="K10">
        <f t="shared" si="3"/>
        <v>0.66666666666666663</v>
      </c>
      <c r="L10">
        <f t="shared" si="4"/>
        <v>0.72599999999999998</v>
      </c>
      <c r="N10" s="3">
        <f t="shared" si="5"/>
        <v>0.2</v>
      </c>
      <c r="O10" s="3">
        <f t="shared" si="6"/>
        <v>0.80000000000000016</v>
      </c>
      <c r="P10" s="3">
        <f t="shared" si="7"/>
        <v>0.5</v>
      </c>
      <c r="Q10" s="3">
        <f t="shared" si="8"/>
        <v>0.33333333333333331</v>
      </c>
      <c r="R10" s="3">
        <f t="shared" si="9"/>
        <v>0.83333333333333326</v>
      </c>
      <c r="S10" s="3">
        <f t="shared" si="10"/>
        <v>-0.65465367070797709</v>
      </c>
      <c r="T10" s="3">
        <f t="shared" si="11"/>
        <v>0.23855936180684909</v>
      </c>
      <c r="U10" s="3">
        <f t="shared" si="12"/>
        <v>9.5782628522114818E-2</v>
      </c>
      <c r="V10" s="3">
        <f t="shared" si="13"/>
        <v>0.10599978800063563</v>
      </c>
      <c r="W10" s="3">
        <f t="shared" si="14"/>
        <v>0.77551498215346049</v>
      </c>
      <c r="X10" s="3"/>
      <c r="Y10" s="3"/>
      <c r="Z10" s="3">
        <f t="shared" si="15"/>
        <v>0.93959731543624159</v>
      </c>
      <c r="AA10" s="3">
        <f t="shared" si="16"/>
        <v>0.77777777777777779</v>
      </c>
      <c r="AB10" s="3">
        <f t="shared" si="17"/>
        <v>1.0769230769230769</v>
      </c>
      <c r="AD10" s="3">
        <f t="shared" si="18"/>
        <v>-6.0402684563758392E-2</v>
      </c>
      <c r="AE10" s="3">
        <f t="shared" si="19"/>
        <v>7.6923076923076927E-2</v>
      </c>
    </row>
    <row r="11" spans="1:31" x14ac:dyDescent="0.3">
      <c r="A11" s="1">
        <v>9</v>
      </c>
      <c r="B11" t="s">
        <v>41</v>
      </c>
      <c r="C11">
        <f>Sheet1!G29</f>
        <v>17.5</v>
      </c>
      <c r="D11">
        <f>Sheet1!L29</f>
        <v>13.3</v>
      </c>
      <c r="E11">
        <f>Sheet1!Q29</f>
        <v>20</v>
      </c>
      <c r="F11">
        <f>Sheet1!V29</f>
        <v>11</v>
      </c>
      <c r="G11">
        <f>Sheet1!AA29</f>
        <v>6.6</v>
      </c>
      <c r="H11">
        <f t="shared" si="0"/>
        <v>0.7</v>
      </c>
      <c r="I11">
        <f t="shared" si="1"/>
        <v>0.66500000000000004</v>
      </c>
      <c r="J11">
        <f t="shared" si="2"/>
        <v>0.66666666666666663</v>
      </c>
      <c r="K11">
        <f t="shared" si="3"/>
        <v>0.73333333333333328</v>
      </c>
      <c r="L11">
        <f t="shared" si="4"/>
        <v>0.65999999999999992</v>
      </c>
      <c r="N11" s="3">
        <f t="shared" si="5"/>
        <v>0.2</v>
      </c>
      <c r="O11" s="3">
        <f t="shared" si="6"/>
        <v>0.70000000000000007</v>
      </c>
      <c r="P11" s="3">
        <f t="shared" si="7"/>
        <v>0.25</v>
      </c>
      <c r="Q11" s="3">
        <f t="shared" si="8"/>
        <v>0.66666666666666663</v>
      </c>
      <c r="R11" s="3">
        <f t="shared" si="9"/>
        <v>0.66666666666666663</v>
      </c>
      <c r="S11" s="3">
        <f t="shared" si="10"/>
        <v>-0.65465367070797709</v>
      </c>
      <c r="T11" s="3">
        <f t="shared" si="11"/>
        <v>-0.10223972648864862</v>
      </c>
      <c r="U11" s="3">
        <f t="shared" si="12"/>
        <v>-0.86204365669903671</v>
      </c>
      <c r="V11" s="3">
        <f t="shared" si="13"/>
        <v>1.1659976680069957</v>
      </c>
      <c r="W11" s="3">
        <f t="shared" si="14"/>
        <v>0.17896499588156803</v>
      </c>
      <c r="X11" s="3"/>
      <c r="Y11" s="3"/>
      <c r="Z11" s="3">
        <f t="shared" si="15"/>
        <v>0.93959731543624159</v>
      </c>
      <c r="AA11" s="3">
        <f t="shared" si="16"/>
        <v>0.77777777777777779</v>
      </c>
      <c r="AB11" s="3">
        <f t="shared" si="17"/>
        <v>1.0769230769230769</v>
      </c>
      <c r="AD11" s="3">
        <f t="shared" si="18"/>
        <v>-6.0402684563758392E-2</v>
      </c>
      <c r="AE11" s="3">
        <f t="shared" si="19"/>
        <v>7.6923076923076927E-2</v>
      </c>
    </row>
    <row r="12" spans="1:31" x14ac:dyDescent="0.3">
      <c r="A12" s="1">
        <v>10</v>
      </c>
      <c r="B12" t="s">
        <v>42</v>
      </c>
      <c r="C12">
        <f>Sheet1!G30</f>
        <v>18.75</v>
      </c>
      <c r="D12">
        <f>Sheet1!L30</f>
        <v>14.63</v>
      </c>
      <c r="E12">
        <f>Sheet1!Q30</f>
        <v>22</v>
      </c>
      <c r="F12">
        <f>Sheet1!V30</f>
        <v>10</v>
      </c>
      <c r="G12">
        <f>Sheet1!AA30</f>
        <v>7.26</v>
      </c>
      <c r="H12">
        <f t="shared" si="0"/>
        <v>0.75</v>
      </c>
      <c r="I12">
        <f t="shared" si="1"/>
        <v>0.73150000000000004</v>
      </c>
      <c r="J12">
        <f t="shared" si="2"/>
        <v>0.73333333333333328</v>
      </c>
      <c r="K12">
        <f t="shared" si="3"/>
        <v>0.66666666666666663</v>
      </c>
      <c r="L12">
        <f t="shared" si="4"/>
        <v>0.72599999999999998</v>
      </c>
      <c r="N12" s="3">
        <f t="shared" si="5"/>
        <v>0.4</v>
      </c>
      <c r="O12" s="3">
        <f t="shared" si="6"/>
        <v>0.80000000000000016</v>
      </c>
      <c r="P12" s="3">
        <f t="shared" si="7"/>
        <v>0.5</v>
      </c>
      <c r="Q12" s="3">
        <f t="shared" si="8"/>
        <v>0.33333333333333331</v>
      </c>
      <c r="R12" s="3">
        <f t="shared" si="9"/>
        <v>0.83333333333333326</v>
      </c>
      <c r="S12" s="3">
        <f t="shared" si="10"/>
        <v>7.2739296745330792E-2</v>
      </c>
      <c r="T12" s="3">
        <f t="shared" si="11"/>
        <v>0.23855936180684909</v>
      </c>
      <c r="U12" s="3">
        <f t="shared" si="12"/>
        <v>9.5782628522114818E-2</v>
      </c>
      <c r="V12" s="3">
        <f t="shared" si="13"/>
        <v>0.10599978800063563</v>
      </c>
      <c r="W12" s="3">
        <f t="shared" si="14"/>
        <v>0.77551498215346049</v>
      </c>
      <c r="X12" s="3"/>
      <c r="Y12" s="3"/>
      <c r="Z12" s="3">
        <f t="shared" si="15"/>
        <v>1.0067114093959733</v>
      </c>
      <c r="AA12" s="3">
        <f t="shared" si="16"/>
        <v>0.83333333333333337</v>
      </c>
      <c r="AB12" s="3">
        <f t="shared" si="17"/>
        <v>1.1538461538461537</v>
      </c>
      <c r="AD12" s="3">
        <f t="shared" si="18"/>
        <v>6.7114093959731542E-3</v>
      </c>
      <c r="AE12" s="3">
        <f t="shared" si="19"/>
        <v>0.15384615384615385</v>
      </c>
    </row>
    <row r="13" spans="1:31" x14ac:dyDescent="0.3">
      <c r="A13" t="s">
        <v>27</v>
      </c>
      <c r="C13" s="4">
        <f>AVERAGE(C3:C12)</f>
        <v>18.625</v>
      </c>
      <c r="D13" s="4">
        <f t="shared" ref="D13:G13" si="20">AVERAGE(D3:D12)</f>
        <v>13.698999999999998</v>
      </c>
      <c r="E13" s="4">
        <f t="shared" si="20"/>
        <v>21.8</v>
      </c>
      <c r="F13" s="4">
        <f t="shared" si="20"/>
        <v>9.9</v>
      </c>
      <c r="G13" s="4">
        <f t="shared" si="20"/>
        <v>6.4019999999999992</v>
      </c>
      <c r="H13" s="4"/>
      <c r="I13" s="4"/>
      <c r="J13" s="4"/>
      <c r="K13" s="4"/>
      <c r="L13" s="4"/>
    </row>
    <row r="14" spans="1:31" x14ac:dyDescent="0.3">
      <c r="A14" t="s">
        <v>48</v>
      </c>
      <c r="C14">
        <f>MIN(C3:C12)</f>
        <v>16.25</v>
      </c>
      <c r="D14">
        <f t="shared" ref="D14:G14" si="21">MIN(D3:D12)</f>
        <v>3.99</v>
      </c>
      <c r="E14">
        <f t="shared" si="21"/>
        <v>18</v>
      </c>
      <c r="F14">
        <f t="shared" si="21"/>
        <v>9</v>
      </c>
      <c r="G14">
        <f t="shared" si="21"/>
        <v>3.96</v>
      </c>
    </row>
    <row r="15" spans="1:31" x14ac:dyDescent="0.3">
      <c r="A15" t="s">
        <v>49</v>
      </c>
      <c r="C15">
        <f>MAX(C3:C12)</f>
        <v>22.5</v>
      </c>
      <c r="D15">
        <f t="shared" ref="D15:G15" si="22">MAX(D3:D12)</f>
        <v>17.29</v>
      </c>
      <c r="E15">
        <f t="shared" si="22"/>
        <v>26</v>
      </c>
      <c r="F15">
        <f t="shared" si="22"/>
        <v>12</v>
      </c>
      <c r="G15">
        <f t="shared" si="22"/>
        <v>7.92</v>
      </c>
    </row>
    <row r="16" spans="1:31" x14ac:dyDescent="0.3">
      <c r="A16" t="s">
        <v>56</v>
      </c>
      <c r="C16">
        <f>_xlfn.STDEV.P(C3:C12)</f>
        <v>1.71846588560844</v>
      </c>
      <c r="D16">
        <f t="shared" ref="D16:G16" si="23">_xlfn.STDEV.P(D3:D12)</f>
        <v>3.9025925997982509</v>
      </c>
      <c r="E16">
        <f t="shared" si="23"/>
        <v>2.0880613017821097</v>
      </c>
      <c r="F16">
        <f t="shared" si="23"/>
        <v>0.94339811320566036</v>
      </c>
      <c r="G16">
        <f t="shared" si="23"/>
        <v>1.1063616045398563</v>
      </c>
    </row>
  </sheetData>
  <mergeCells count="4">
    <mergeCell ref="Z1:AB1"/>
    <mergeCell ref="N1:R1"/>
    <mergeCell ref="AD1:AE1"/>
    <mergeCell ref="S1:W1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71F3-76C1-4922-B37F-A5695B60C775}">
  <dimension ref="B2:Z109"/>
  <sheetViews>
    <sheetView topLeftCell="A52" workbookViewId="0">
      <selection activeCell="D68" sqref="D68"/>
    </sheetView>
  </sheetViews>
  <sheetFormatPr defaultRowHeight="15.6" x14ac:dyDescent="0.3"/>
  <cols>
    <col min="3" max="3" width="23.33203125" customWidth="1"/>
    <col min="4" max="4" width="18.5546875" bestFit="1" customWidth="1"/>
    <col min="5" max="5" width="17" bestFit="1" customWidth="1"/>
  </cols>
  <sheetData>
    <row r="2" spans="2:19" x14ac:dyDescent="0.3">
      <c r="B2" s="2" t="s">
        <v>1</v>
      </c>
      <c r="C2" s="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2:19" x14ac:dyDescent="0.3">
      <c r="B3" s="1">
        <v>1</v>
      </c>
      <c r="C3" t="s">
        <v>19</v>
      </c>
      <c r="D3" s="2">
        <v>4</v>
      </c>
      <c r="E3" s="2">
        <v>4</v>
      </c>
      <c r="F3" s="2">
        <v>3</v>
      </c>
      <c r="G3" s="2">
        <v>3</v>
      </c>
      <c r="H3" s="2">
        <v>4</v>
      </c>
      <c r="I3" s="2">
        <v>5</v>
      </c>
      <c r="J3" s="2">
        <v>4</v>
      </c>
      <c r="K3" s="2">
        <v>4</v>
      </c>
      <c r="L3" s="2">
        <v>4</v>
      </c>
      <c r="M3" s="2">
        <v>4</v>
      </c>
      <c r="N3" s="2">
        <v>3</v>
      </c>
      <c r="O3" s="2">
        <v>3</v>
      </c>
      <c r="P3" s="2">
        <v>3</v>
      </c>
      <c r="Q3" s="2">
        <v>4</v>
      </c>
      <c r="R3" s="2">
        <v>3</v>
      </c>
      <c r="S3" s="2">
        <v>2</v>
      </c>
    </row>
    <row r="4" spans="2:19" x14ac:dyDescent="0.3">
      <c r="B4" s="1">
        <v>2</v>
      </c>
      <c r="C4" t="s">
        <v>20</v>
      </c>
      <c r="D4" s="2">
        <v>5</v>
      </c>
      <c r="E4" s="2">
        <v>5</v>
      </c>
      <c r="F4" s="2">
        <v>4</v>
      </c>
      <c r="G4" s="2">
        <v>4</v>
      </c>
      <c r="H4" s="2">
        <v>4</v>
      </c>
      <c r="I4" s="2">
        <v>5</v>
      </c>
      <c r="J4" s="2">
        <v>3</v>
      </c>
      <c r="K4" s="2">
        <v>3</v>
      </c>
      <c r="L4" s="2">
        <v>3</v>
      </c>
      <c r="M4" s="2">
        <v>3</v>
      </c>
      <c r="N4" s="2">
        <v>3</v>
      </c>
      <c r="O4" s="2">
        <v>4</v>
      </c>
      <c r="P4" s="2">
        <v>3</v>
      </c>
      <c r="Q4" s="2">
        <v>3</v>
      </c>
      <c r="R4" s="2">
        <v>3</v>
      </c>
      <c r="S4" s="2">
        <v>4</v>
      </c>
    </row>
    <row r="5" spans="2:19" x14ac:dyDescent="0.3">
      <c r="B5" s="1">
        <v>3</v>
      </c>
      <c r="C5" t="s">
        <v>21</v>
      </c>
      <c r="D5" s="2">
        <v>3</v>
      </c>
      <c r="E5" s="2">
        <v>4</v>
      </c>
      <c r="F5" s="2">
        <v>3</v>
      </c>
      <c r="G5" s="2">
        <v>3</v>
      </c>
      <c r="H5" s="2">
        <v>3</v>
      </c>
      <c r="I5" s="2">
        <v>1</v>
      </c>
      <c r="J5" s="2">
        <v>3</v>
      </c>
      <c r="K5" s="2">
        <v>4</v>
      </c>
      <c r="L5" s="2">
        <v>3</v>
      </c>
      <c r="M5" s="2">
        <v>3</v>
      </c>
      <c r="N5" s="2">
        <v>3</v>
      </c>
      <c r="O5" s="2">
        <v>3</v>
      </c>
      <c r="P5" s="2">
        <v>3</v>
      </c>
      <c r="Q5" s="2">
        <v>3</v>
      </c>
      <c r="R5" s="2">
        <v>4</v>
      </c>
      <c r="S5" s="2">
        <v>4</v>
      </c>
    </row>
    <row r="6" spans="2:19" x14ac:dyDescent="0.3">
      <c r="B6" s="1">
        <v>4</v>
      </c>
      <c r="C6" t="s">
        <v>22</v>
      </c>
      <c r="D6" s="2">
        <v>4</v>
      </c>
      <c r="E6" s="2">
        <v>5</v>
      </c>
      <c r="F6" s="2">
        <v>3</v>
      </c>
      <c r="G6" s="2">
        <v>3</v>
      </c>
      <c r="H6" s="2">
        <v>4</v>
      </c>
      <c r="I6" s="2">
        <v>5</v>
      </c>
      <c r="J6" s="2">
        <v>4</v>
      </c>
      <c r="K6" s="2">
        <v>3</v>
      </c>
      <c r="L6" s="2">
        <v>4</v>
      </c>
      <c r="M6" s="2">
        <v>4</v>
      </c>
      <c r="N6" s="2">
        <v>4</v>
      </c>
      <c r="O6" s="2">
        <v>2</v>
      </c>
      <c r="P6" s="2">
        <v>3</v>
      </c>
      <c r="Q6" s="2">
        <v>3</v>
      </c>
      <c r="R6" s="2">
        <v>4</v>
      </c>
      <c r="S6" s="2">
        <v>2</v>
      </c>
    </row>
    <row r="7" spans="2:19" x14ac:dyDescent="0.3">
      <c r="B7" s="1">
        <v>5</v>
      </c>
      <c r="C7" t="s">
        <v>23</v>
      </c>
      <c r="D7" s="2">
        <v>4</v>
      </c>
      <c r="E7" s="2">
        <v>4</v>
      </c>
      <c r="F7" s="2">
        <v>4</v>
      </c>
      <c r="G7" s="2">
        <v>4</v>
      </c>
      <c r="H7" s="2">
        <v>3</v>
      </c>
      <c r="I7" s="2">
        <v>5</v>
      </c>
      <c r="J7" s="2">
        <v>4</v>
      </c>
      <c r="K7" s="2">
        <v>5</v>
      </c>
      <c r="L7" s="2">
        <v>3</v>
      </c>
      <c r="M7" s="2">
        <v>3</v>
      </c>
      <c r="N7" s="2">
        <v>3</v>
      </c>
      <c r="O7" s="2">
        <v>3</v>
      </c>
      <c r="P7" s="2">
        <v>4</v>
      </c>
      <c r="Q7" s="2">
        <v>4</v>
      </c>
      <c r="R7" s="2">
        <v>3</v>
      </c>
      <c r="S7" s="2">
        <v>5</v>
      </c>
    </row>
    <row r="8" spans="2:19" x14ac:dyDescent="0.3">
      <c r="B8" s="1">
        <v>6</v>
      </c>
      <c r="C8" t="s">
        <v>24</v>
      </c>
      <c r="D8" s="2">
        <v>4</v>
      </c>
      <c r="E8" s="2">
        <v>4</v>
      </c>
      <c r="F8" s="2">
        <v>3</v>
      </c>
      <c r="G8" s="2">
        <v>3</v>
      </c>
      <c r="H8" s="2">
        <v>3</v>
      </c>
      <c r="I8" s="2">
        <v>5</v>
      </c>
      <c r="J8" s="2">
        <v>3</v>
      </c>
      <c r="K8" s="2">
        <v>3</v>
      </c>
      <c r="L8" s="2">
        <v>4</v>
      </c>
      <c r="M8" s="2">
        <v>4</v>
      </c>
      <c r="N8" s="2">
        <v>3</v>
      </c>
      <c r="O8" s="2">
        <v>3</v>
      </c>
      <c r="P8" s="2">
        <v>3</v>
      </c>
      <c r="Q8" s="2">
        <v>3</v>
      </c>
      <c r="R8" s="2">
        <v>4</v>
      </c>
      <c r="S8" s="2">
        <v>1</v>
      </c>
    </row>
    <row r="9" spans="2:19" x14ac:dyDescent="0.3">
      <c r="B9" s="1">
        <v>7</v>
      </c>
      <c r="C9" t="s">
        <v>25</v>
      </c>
      <c r="D9" s="2">
        <v>5</v>
      </c>
      <c r="E9" s="2">
        <v>5</v>
      </c>
      <c r="F9" s="2">
        <v>5</v>
      </c>
      <c r="G9" s="2">
        <v>1</v>
      </c>
      <c r="H9" s="2">
        <v>1</v>
      </c>
      <c r="I9" s="2">
        <v>1</v>
      </c>
      <c r="J9" s="2">
        <v>1</v>
      </c>
      <c r="K9" s="2">
        <v>5</v>
      </c>
      <c r="L9" s="2">
        <v>4</v>
      </c>
      <c r="M9" s="2">
        <v>4</v>
      </c>
      <c r="N9" s="2">
        <v>4</v>
      </c>
      <c r="O9" s="2">
        <v>4</v>
      </c>
      <c r="P9" s="2">
        <v>4</v>
      </c>
      <c r="Q9" s="2">
        <v>2</v>
      </c>
      <c r="R9" s="2">
        <v>2</v>
      </c>
      <c r="S9" s="2">
        <v>2</v>
      </c>
    </row>
    <row r="10" spans="2:19" x14ac:dyDescent="0.3">
      <c r="B10" s="1">
        <v>8</v>
      </c>
      <c r="C10" t="s">
        <v>40</v>
      </c>
      <c r="D10" s="2">
        <v>4</v>
      </c>
      <c r="E10" s="2">
        <v>4</v>
      </c>
      <c r="F10" s="2">
        <v>3</v>
      </c>
      <c r="G10" s="2">
        <v>3</v>
      </c>
      <c r="H10" s="2">
        <v>4</v>
      </c>
      <c r="I10" s="2">
        <v>3</v>
      </c>
      <c r="J10" s="2">
        <v>4</v>
      </c>
      <c r="K10" s="2">
        <v>3</v>
      </c>
      <c r="L10" s="2">
        <v>4</v>
      </c>
      <c r="M10" s="2">
        <v>4</v>
      </c>
      <c r="N10" s="2">
        <v>3</v>
      </c>
      <c r="O10" s="2">
        <v>4</v>
      </c>
      <c r="P10" s="2">
        <v>3</v>
      </c>
      <c r="Q10" s="2">
        <v>4</v>
      </c>
      <c r="R10" s="2">
        <v>3</v>
      </c>
      <c r="S10" s="2">
        <v>4</v>
      </c>
    </row>
    <row r="11" spans="2:19" x14ac:dyDescent="0.3">
      <c r="B11" s="1">
        <v>9</v>
      </c>
      <c r="C11" t="s">
        <v>41</v>
      </c>
      <c r="D11" s="2">
        <v>3</v>
      </c>
      <c r="E11" s="2">
        <v>4</v>
      </c>
      <c r="F11" s="2">
        <v>3</v>
      </c>
      <c r="G11" s="2">
        <v>4</v>
      </c>
      <c r="H11" s="2">
        <v>3</v>
      </c>
      <c r="I11" s="2">
        <v>3</v>
      </c>
      <c r="J11" s="2">
        <v>4</v>
      </c>
      <c r="K11" s="2">
        <v>4</v>
      </c>
      <c r="L11" s="2">
        <v>3</v>
      </c>
      <c r="M11" s="2">
        <v>3</v>
      </c>
      <c r="N11" s="2">
        <v>3</v>
      </c>
      <c r="O11" s="2">
        <v>4</v>
      </c>
      <c r="P11" s="2">
        <v>4</v>
      </c>
      <c r="Q11" s="2">
        <v>3</v>
      </c>
      <c r="R11" s="2">
        <v>4</v>
      </c>
      <c r="S11" s="2">
        <v>3</v>
      </c>
    </row>
    <row r="12" spans="2:19" x14ac:dyDescent="0.3">
      <c r="B12" s="1">
        <v>10</v>
      </c>
      <c r="C12" t="s">
        <v>42</v>
      </c>
      <c r="D12" s="2">
        <v>4</v>
      </c>
      <c r="E12" s="2">
        <v>4</v>
      </c>
      <c r="F12" s="2">
        <v>3</v>
      </c>
      <c r="G12" s="2">
        <v>4</v>
      </c>
      <c r="H12" s="2">
        <v>4</v>
      </c>
      <c r="I12" s="2">
        <v>3</v>
      </c>
      <c r="J12" s="2">
        <v>4</v>
      </c>
      <c r="K12" s="2">
        <v>4</v>
      </c>
      <c r="L12" s="2">
        <v>3</v>
      </c>
      <c r="M12" s="2">
        <v>4</v>
      </c>
      <c r="N12" s="2">
        <v>4</v>
      </c>
      <c r="O12" s="2">
        <v>3</v>
      </c>
      <c r="P12" s="2">
        <v>3</v>
      </c>
      <c r="Q12" s="2">
        <v>4</v>
      </c>
      <c r="R12" s="2">
        <v>4</v>
      </c>
      <c r="S12" s="2">
        <v>3</v>
      </c>
    </row>
    <row r="13" spans="2:19" x14ac:dyDescent="0.3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2:19" x14ac:dyDescent="0.3">
      <c r="B14" t="s">
        <v>60</v>
      </c>
      <c r="D14" s="2">
        <f>_xlfn.STDEV.P(D3:D12)</f>
        <v>0.63245553203367588</v>
      </c>
      <c r="E14" s="2">
        <f t="shared" ref="E14:S14" si="0">_xlfn.STDEV.P(E3:E12)</f>
        <v>0.45825756949558399</v>
      </c>
      <c r="F14" s="2">
        <f t="shared" si="0"/>
        <v>0.66332495807107994</v>
      </c>
      <c r="G14" s="2">
        <f t="shared" si="0"/>
        <v>0.87177978870813466</v>
      </c>
      <c r="H14" s="2">
        <f t="shared" si="0"/>
        <v>0.9</v>
      </c>
      <c r="I14" s="2">
        <f t="shared" si="0"/>
        <v>1.5620499351813308</v>
      </c>
      <c r="J14" s="2">
        <f t="shared" si="0"/>
        <v>0.91651513899116799</v>
      </c>
      <c r="K14" s="2">
        <f t="shared" si="0"/>
        <v>0.74833147735478833</v>
      </c>
      <c r="L14" s="2">
        <f t="shared" si="0"/>
        <v>0.5</v>
      </c>
      <c r="M14" s="2">
        <f t="shared" si="0"/>
        <v>0.4898979485566356</v>
      </c>
      <c r="N14" s="2">
        <f t="shared" si="0"/>
        <v>0.45825756949558399</v>
      </c>
      <c r="O14" s="2">
        <f t="shared" si="0"/>
        <v>0.6403124237432849</v>
      </c>
      <c r="P14" s="2">
        <f t="shared" si="0"/>
        <v>0.45825756949558399</v>
      </c>
      <c r="Q14" s="2">
        <f t="shared" si="0"/>
        <v>0.6403124237432849</v>
      </c>
      <c r="R14" s="2">
        <f t="shared" si="0"/>
        <v>0.66332495807107994</v>
      </c>
      <c r="S14" s="2">
        <f t="shared" si="0"/>
        <v>1.1832159566199232</v>
      </c>
    </row>
    <row r="15" spans="2:19" x14ac:dyDescent="0.3">
      <c r="B15" t="s">
        <v>58</v>
      </c>
      <c r="D15" s="2">
        <f>AVERAGE(D3:D12)</f>
        <v>4</v>
      </c>
      <c r="E15" s="2">
        <f t="shared" ref="E15:S15" si="1">AVERAGE(E3:E12)</f>
        <v>4.3</v>
      </c>
      <c r="F15" s="2">
        <f t="shared" si="1"/>
        <v>3.4</v>
      </c>
      <c r="G15" s="2">
        <f t="shared" si="1"/>
        <v>3.2</v>
      </c>
      <c r="H15" s="2">
        <f t="shared" si="1"/>
        <v>3.3</v>
      </c>
      <c r="I15" s="2">
        <f t="shared" si="1"/>
        <v>3.6</v>
      </c>
      <c r="J15" s="2">
        <f t="shared" si="1"/>
        <v>3.4</v>
      </c>
      <c r="K15" s="2">
        <f t="shared" si="1"/>
        <v>3.8</v>
      </c>
      <c r="L15" s="2">
        <f t="shared" si="1"/>
        <v>3.5</v>
      </c>
      <c r="M15" s="2">
        <f t="shared" si="1"/>
        <v>3.6</v>
      </c>
      <c r="N15" s="2">
        <f t="shared" si="1"/>
        <v>3.3</v>
      </c>
      <c r="O15" s="2">
        <f t="shared" si="1"/>
        <v>3.3</v>
      </c>
      <c r="P15" s="2">
        <f t="shared" si="1"/>
        <v>3.3</v>
      </c>
      <c r="Q15" s="2">
        <f t="shared" si="1"/>
        <v>3.3</v>
      </c>
      <c r="R15" s="2">
        <f t="shared" si="1"/>
        <v>3.4</v>
      </c>
      <c r="S15" s="2">
        <f t="shared" si="1"/>
        <v>3</v>
      </c>
    </row>
    <row r="16" spans="2:19" x14ac:dyDescent="0.3">
      <c r="B16" t="s">
        <v>59</v>
      </c>
    </row>
    <row r="17" spans="2:26" x14ac:dyDescent="0.3">
      <c r="B17" s="2" t="s">
        <v>1</v>
      </c>
      <c r="C17" s="2" t="s">
        <v>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11</v>
      </c>
      <c r="M17" t="s">
        <v>12</v>
      </c>
      <c r="N17" t="s">
        <v>13</v>
      </c>
      <c r="O17" t="s">
        <v>14</v>
      </c>
      <c r="P17" t="s">
        <v>15</v>
      </c>
      <c r="Q17" t="s">
        <v>16</v>
      </c>
      <c r="R17" t="s">
        <v>17</v>
      </c>
      <c r="S17" t="s">
        <v>18</v>
      </c>
    </row>
    <row r="18" spans="2:26" x14ac:dyDescent="0.3">
      <c r="B18" s="1">
        <v>1</v>
      </c>
      <c r="C18" t="s">
        <v>19</v>
      </c>
      <c r="D18" s="2">
        <f>(D3-$D$15)/$D$14</f>
        <v>0</v>
      </c>
      <c r="E18" s="2">
        <f>(E3-$E$15)/$E$14</f>
        <v>-0.65465367070797675</v>
      </c>
      <c r="F18" s="2">
        <f>(F3-$F$15)/$F$14</f>
        <v>-0.60302268915552715</v>
      </c>
      <c r="G18" s="2">
        <f>(G3-$G$15)/$G$14</f>
        <v>-0.22941573387056199</v>
      </c>
      <c r="H18" s="2">
        <f>(H3-$H$15)/$H$14</f>
        <v>0.7777777777777779</v>
      </c>
      <c r="I18" s="2">
        <f>(I3-$I$15)/$I$14</f>
        <v>0.89625815953027177</v>
      </c>
      <c r="J18" s="2">
        <f>(J3-$J$15)/$J$14</f>
        <v>0.6546536707079772</v>
      </c>
      <c r="K18" s="2">
        <f>(K3-$K$15)/$K$14</f>
        <v>0.26726124191242462</v>
      </c>
      <c r="L18" s="2">
        <f>(L3-$L$15)/$L$14</f>
        <v>1</v>
      </c>
      <c r="M18" s="2">
        <f>(M3-$M$15)/$M$14</f>
        <v>0.81649658092772592</v>
      </c>
      <c r="N18" s="2">
        <f>(N3-$N$15)/$N$14</f>
        <v>-0.65465367070797675</v>
      </c>
      <c r="O18" s="2">
        <f>(O3-$O$15)/$O$14</f>
        <v>-0.46852128566581791</v>
      </c>
      <c r="P18" s="2">
        <f>(P3-$P$15)/$P$14</f>
        <v>-0.65465367070797675</v>
      </c>
      <c r="Q18" s="2">
        <f>(Q3-$Q$15)/$Q$14</f>
        <v>1.0932163332202427</v>
      </c>
      <c r="R18" s="2">
        <f>(R3-$R$15)/$R$14</f>
        <v>-0.60302268915552715</v>
      </c>
      <c r="S18" s="2">
        <f>(S3-$S$15)/$S$14</f>
        <v>-0.84515425472851657</v>
      </c>
    </row>
    <row r="19" spans="2:26" x14ac:dyDescent="0.3">
      <c r="B19" s="1">
        <v>2</v>
      </c>
      <c r="C19" t="s">
        <v>20</v>
      </c>
      <c r="D19" s="2">
        <f t="shared" ref="D19:D27" si="2">(D4-$D$15)/$D$14</f>
        <v>1.5811388300841895</v>
      </c>
      <c r="E19" s="2">
        <f t="shared" ref="E19:E27" si="3">(E4-$E$15)/$E$14</f>
        <v>1.527525231651947</v>
      </c>
      <c r="F19" s="2">
        <f t="shared" ref="F19:F27" si="4">(F4-$F$15)/$F$14</f>
        <v>0.904534033733291</v>
      </c>
      <c r="G19" s="2">
        <f t="shared" ref="G19:G27" si="5">(G4-$G$15)/$G$14</f>
        <v>0.91766293548224687</v>
      </c>
      <c r="H19" s="2">
        <f t="shared" ref="H19:H27" si="6">(H4-$H$15)/$H$14</f>
        <v>0.7777777777777779</v>
      </c>
      <c r="I19" s="2">
        <f t="shared" ref="I19:I27" si="7">(I4-$I$15)/$I$14</f>
        <v>0.89625815953027177</v>
      </c>
      <c r="J19" s="2">
        <f t="shared" ref="J19:J27" si="8">(J4-$J$15)/$J$14</f>
        <v>-0.43643578047198467</v>
      </c>
      <c r="K19" s="2">
        <f t="shared" ref="K19:K27" si="9">(K4-$K$15)/$K$14</f>
        <v>-1.0690449676496971</v>
      </c>
      <c r="L19" s="2">
        <f t="shared" ref="L19:L27" si="10">(L4-$L$15)/$L$14</f>
        <v>-1</v>
      </c>
      <c r="M19" s="2">
        <f t="shared" ref="M19:M27" si="11">(M4-$M$15)/$M$14</f>
        <v>-1.2247448713915894</v>
      </c>
      <c r="N19" s="2">
        <f t="shared" ref="N19:N27" si="12">(N4-$N$15)/$N$14</f>
        <v>-0.65465367070797675</v>
      </c>
      <c r="O19" s="2">
        <f t="shared" ref="O19:O27" si="13">(O4-$O$15)/$O$14</f>
        <v>1.0932163332202427</v>
      </c>
      <c r="P19" s="2">
        <f t="shared" ref="P19:P27" si="14">(P4-$P$15)/$P$14</f>
        <v>-0.65465367070797675</v>
      </c>
      <c r="Q19" s="2">
        <f t="shared" ref="Q19:Q27" si="15">(Q4-$Q$15)/$Q$14</f>
        <v>-0.46852128566581791</v>
      </c>
      <c r="R19" s="2">
        <f t="shared" ref="R19:R27" si="16">(R4-$R$15)/$R$14</f>
        <v>-0.60302268915552715</v>
      </c>
      <c r="S19" s="2">
        <f t="shared" ref="S19:S27" si="17">(S4-$S$15)/$S$14</f>
        <v>0.84515425472851657</v>
      </c>
    </row>
    <row r="20" spans="2:26" x14ac:dyDescent="0.3">
      <c r="B20" s="1">
        <v>3</v>
      </c>
      <c r="C20" t="s">
        <v>21</v>
      </c>
      <c r="D20" s="2">
        <f t="shared" si="2"/>
        <v>-1.5811388300841895</v>
      </c>
      <c r="E20" s="2">
        <f t="shared" si="3"/>
        <v>-0.65465367070797675</v>
      </c>
      <c r="F20" s="2">
        <f t="shared" si="4"/>
        <v>-0.60302268915552715</v>
      </c>
      <c r="G20" s="2">
        <f t="shared" si="5"/>
        <v>-0.22941573387056199</v>
      </c>
      <c r="H20" s="2">
        <f t="shared" si="6"/>
        <v>-0.33333333333333315</v>
      </c>
      <c r="I20" s="2">
        <f t="shared" si="7"/>
        <v>-1.6644794391276478</v>
      </c>
      <c r="J20" s="2">
        <f t="shared" si="8"/>
        <v>-0.43643578047198467</v>
      </c>
      <c r="K20" s="2">
        <f t="shared" si="9"/>
        <v>0.26726124191242462</v>
      </c>
      <c r="L20" s="2">
        <f t="shared" si="10"/>
        <v>-1</v>
      </c>
      <c r="M20" s="2">
        <f t="shared" si="11"/>
        <v>-1.2247448713915894</v>
      </c>
      <c r="N20" s="2">
        <f t="shared" si="12"/>
        <v>-0.65465367070797675</v>
      </c>
      <c r="O20" s="2">
        <f t="shared" si="13"/>
        <v>-0.46852128566581791</v>
      </c>
      <c r="P20" s="2">
        <f t="shared" si="14"/>
        <v>-0.65465367070797675</v>
      </c>
      <c r="Q20" s="2">
        <f t="shared" si="15"/>
        <v>-0.46852128566581791</v>
      </c>
      <c r="R20" s="2">
        <f t="shared" si="16"/>
        <v>0.904534033733291</v>
      </c>
      <c r="S20" s="2">
        <f t="shared" si="17"/>
        <v>0.84515425472851657</v>
      </c>
    </row>
    <row r="21" spans="2:26" x14ac:dyDescent="0.3">
      <c r="B21" s="1">
        <v>4</v>
      </c>
      <c r="C21" t="s">
        <v>22</v>
      </c>
      <c r="D21" s="2">
        <f t="shared" si="2"/>
        <v>0</v>
      </c>
      <c r="E21" s="2">
        <f t="shared" si="3"/>
        <v>1.527525231651947</v>
      </c>
      <c r="F21" s="2">
        <f t="shared" si="4"/>
        <v>-0.60302268915552715</v>
      </c>
      <c r="G21" s="2">
        <f t="shared" si="5"/>
        <v>-0.22941573387056199</v>
      </c>
      <c r="H21" s="2">
        <f t="shared" si="6"/>
        <v>0.7777777777777779</v>
      </c>
      <c r="I21" s="2">
        <f t="shared" si="7"/>
        <v>0.89625815953027177</v>
      </c>
      <c r="J21" s="2">
        <f t="shared" si="8"/>
        <v>0.6546536707079772</v>
      </c>
      <c r="K21" s="2">
        <f t="shared" si="9"/>
        <v>-1.0690449676496971</v>
      </c>
      <c r="L21" s="2">
        <f t="shared" si="10"/>
        <v>1</v>
      </c>
      <c r="M21" s="2">
        <f t="shared" si="11"/>
        <v>0.81649658092772592</v>
      </c>
      <c r="N21" s="2">
        <f t="shared" si="12"/>
        <v>1.527525231651947</v>
      </c>
      <c r="O21" s="2">
        <f t="shared" si="13"/>
        <v>-2.0302589045518786</v>
      </c>
      <c r="P21" s="2">
        <f t="shared" si="14"/>
        <v>-0.65465367070797675</v>
      </c>
      <c r="Q21" s="2">
        <f t="shared" si="15"/>
        <v>-0.46852128566581791</v>
      </c>
      <c r="R21" s="2">
        <f t="shared" si="16"/>
        <v>0.904534033733291</v>
      </c>
      <c r="S21" s="2">
        <f t="shared" si="17"/>
        <v>-0.84515425472851657</v>
      </c>
    </row>
    <row r="22" spans="2:26" x14ac:dyDescent="0.3">
      <c r="B22" s="1">
        <v>5</v>
      </c>
      <c r="C22" t="s">
        <v>23</v>
      </c>
      <c r="D22" s="2">
        <f t="shared" si="2"/>
        <v>0</v>
      </c>
      <c r="E22" s="2">
        <f t="shared" si="3"/>
        <v>-0.65465367070797675</v>
      </c>
      <c r="F22" s="2">
        <f t="shared" si="4"/>
        <v>0.904534033733291</v>
      </c>
      <c r="G22" s="2">
        <f t="shared" si="5"/>
        <v>0.91766293548224687</v>
      </c>
      <c r="H22" s="2">
        <f t="shared" si="6"/>
        <v>-0.33333333333333315</v>
      </c>
      <c r="I22" s="2">
        <f t="shared" si="7"/>
        <v>0.89625815953027177</v>
      </c>
      <c r="J22" s="2">
        <f t="shared" si="8"/>
        <v>0.6546536707079772</v>
      </c>
      <c r="K22" s="2">
        <f t="shared" si="9"/>
        <v>1.6035674514745464</v>
      </c>
      <c r="L22" s="2">
        <f t="shared" si="10"/>
        <v>-1</v>
      </c>
      <c r="M22" s="2">
        <f t="shared" si="11"/>
        <v>-1.2247448713915894</v>
      </c>
      <c r="N22" s="2">
        <f t="shared" si="12"/>
        <v>-0.65465367070797675</v>
      </c>
      <c r="O22" s="2">
        <f t="shared" si="13"/>
        <v>-0.46852128566581791</v>
      </c>
      <c r="P22" s="2">
        <f t="shared" si="14"/>
        <v>1.527525231651947</v>
      </c>
      <c r="Q22" s="2">
        <f t="shared" si="15"/>
        <v>1.0932163332202427</v>
      </c>
      <c r="R22" s="2">
        <f t="shared" si="16"/>
        <v>-0.60302268915552715</v>
      </c>
      <c r="S22" s="2">
        <f t="shared" si="17"/>
        <v>1.6903085094570331</v>
      </c>
    </row>
    <row r="23" spans="2:26" x14ac:dyDescent="0.3">
      <c r="B23" s="1">
        <v>6</v>
      </c>
      <c r="C23" t="s">
        <v>24</v>
      </c>
      <c r="D23" s="2">
        <f t="shared" si="2"/>
        <v>0</v>
      </c>
      <c r="E23" s="2">
        <f t="shared" si="3"/>
        <v>-0.65465367070797675</v>
      </c>
      <c r="F23" s="2">
        <f t="shared" si="4"/>
        <v>-0.60302268915552715</v>
      </c>
      <c r="G23" s="2">
        <f t="shared" si="5"/>
        <v>-0.22941573387056199</v>
      </c>
      <c r="H23" s="2">
        <f t="shared" si="6"/>
        <v>-0.33333333333333315</v>
      </c>
      <c r="I23" s="2">
        <f t="shared" si="7"/>
        <v>0.89625815953027177</v>
      </c>
      <c r="J23" s="2">
        <f t="shared" si="8"/>
        <v>-0.43643578047198467</v>
      </c>
      <c r="K23" s="2">
        <f t="shared" si="9"/>
        <v>-1.0690449676496971</v>
      </c>
      <c r="L23" s="2">
        <f t="shared" si="10"/>
        <v>1</v>
      </c>
      <c r="M23" s="2">
        <f t="shared" si="11"/>
        <v>0.81649658092772592</v>
      </c>
      <c r="N23" s="2">
        <f t="shared" si="12"/>
        <v>-0.65465367070797675</v>
      </c>
      <c r="O23" s="2">
        <f t="shared" si="13"/>
        <v>-0.46852128566581791</v>
      </c>
      <c r="P23" s="2">
        <f t="shared" si="14"/>
        <v>-0.65465367070797675</v>
      </c>
      <c r="Q23" s="2">
        <f t="shared" si="15"/>
        <v>-0.46852128566581791</v>
      </c>
      <c r="R23" s="2">
        <f t="shared" si="16"/>
        <v>0.904534033733291</v>
      </c>
      <c r="S23" s="2">
        <f t="shared" si="17"/>
        <v>-1.6903085094570331</v>
      </c>
    </row>
    <row r="24" spans="2:26" x14ac:dyDescent="0.3">
      <c r="B24" s="1">
        <v>7</v>
      </c>
      <c r="C24" t="s">
        <v>25</v>
      </c>
      <c r="D24" s="2">
        <f t="shared" si="2"/>
        <v>1.5811388300841895</v>
      </c>
      <c r="E24" s="2">
        <f t="shared" si="3"/>
        <v>1.527525231651947</v>
      </c>
      <c r="F24" s="2">
        <f t="shared" si="4"/>
        <v>2.412090756622109</v>
      </c>
      <c r="G24" s="2">
        <f t="shared" si="5"/>
        <v>-2.5235730725761796</v>
      </c>
      <c r="H24" s="2">
        <f t="shared" si="6"/>
        <v>-2.5555555555555554</v>
      </c>
      <c r="I24" s="2">
        <f t="shared" si="7"/>
        <v>-1.6644794391276478</v>
      </c>
      <c r="J24" s="2">
        <f t="shared" si="8"/>
        <v>-2.6186146828319083</v>
      </c>
      <c r="K24" s="2">
        <f t="shared" si="9"/>
        <v>1.6035674514745464</v>
      </c>
      <c r="L24" s="2">
        <f t="shared" si="10"/>
        <v>1</v>
      </c>
      <c r="M24" s="2">
        <f t="shared" si="11"/>
        <v>0.81649658092772592</v>
      </c>
      <c r="N24" s="2">
        <f t="shared" si="12"/>
        <v>1.527525231651947</v>
      </c>
      <c r="O24" s="2">
        <f t="shared" si="13"/>
        <v>1.0932163332202427</v>
      </c>
      <c r="P24" s="2">
        <f t="shared" si="14"/>
        <v>1.527525231651947</v>
      </c>
      <c r="Q24" s="2">
        <f t="shared" si="15"/>
        <v>-2.0302589045518786</v>
      </c>
      <c r="R24" s="2">
        <f t="shared" si="16"/>
        <v>-2.1105794120443453</v>
      </c>
      <c r="S24" s="2">
        <f t="shared" si="17"/>
        <v>-0.84515425472851657</v>
      </c>
    </row>
    <row r="25" spans="2:26" x14ac:dyDescent="0.3">
      <c r="B25" s="1">
        <v>8</v>
      </c>
      <c r="C25" t="s">
        <v>40</v>
      </c>
      <c r="D25" s="2">
        <f t="shared" si="2"/>
        <v>0</v>
      </c>
      <c r="E25" s="2">
        <f t="shared" si="3"/>
        <v>-0.65465367070797675</v>
      </c>
      <c r="F25" s="2">
        <f t="shared" si="4"/>
        <v>-0.60302268915552715</v>
      </c>
      <c r="G25" s="2">
        <f t="shared" si="5"/>
        <v>-0.22941573387056199</v>
      </c>
      <c r="H25" s="2">
        <f t="shared" si="6"/>
        <v>0.7777777777777779</v>
      </c>
      <c r="I25" s="2">
        <f t="shared" si="7"/>
        <v>-0.38411063979868798</v>
      </c>
      <c r="J25" s="2">
        <f t="shared" si="8"/>
        <v>0.6546536707079772</v>
      </c>
      <c r="K25" s="2">
        <f t="shared" si="9"/>
        <v>-1.0690449676496971</v>
      </c>
      <c r="L25" s="2">
        <f t="shared" si="10"/>
        <v>1</v>
      </c>
      <c r="M25" s="2">
        <f t="shared" si="11"/>
        <v>0.81649658092772592</v>
      </c>
      <c r="N25" s="2">
        <f t="shared" si="12"/>
        <v>-0.65465367070797675</v>
      </c>
      <c r="O25" s="2">
        <f t="shared" si="13"/>
        <v>1.0932163332202427</v>
      </c>
      <c r="P25" s="2">
        <f t="shared" si="14"/>
        <v>-0.65465367070797675</v>
      </c>
      <c r="Q25" s="2">
        <f t="shared" si="15"/>
        <v>1.0932163332202427</v>
      </c>
      <c r="R25" s="2">
        <f t="shared" si="16"/>
        <v>-0.60302268915552715</v>
      </c>
      <c r="S25" s="2">
        <f t="shared" si="17"/>
        <v>0.84515425472851657</v>
      </c>
    </row>
    <row r="26" spans="2:26" x14ac:dyDescent="0.3">
      <c r="B26" s="1">
        <v>9</v>
      </c>
      <c r="C26" t="s">
        <v>41</v>
      </c>
      <c r="D26" s="2">
        <f t="shared" si="2"/>
        <v>-1.5811388300841895</v>
      </c>
      <c r="E26" s="2">
        <f t="shared" si="3"/>
        <v>-0.65465367070797675</v>
      </c>
      <c r="F26" s="2">
        <f t="shared" si="4"/>
        <v>-0.60302268915552715</v>
      </c>
      <c r="G26" s="2">
        <f t="shared" si="5"/>
        <v>0.91766293548224687</v>
      </c>
      <c r="H26" s="2">
        <f t="shared" si="6"/>
        <v>-0.33333333333333315</v>
      </c>
      <c r="I26" s="2">
        <f t="shared" si="7"/>
        <v>-0.38411063979868798</v>
      </c>
      <c r="J26" s="2">
        <f t="shared" si="8"/>
        <v>0.6546536707079772</v>
      </c>
      <c r="K26" s="2">
        <f t="shared" si="9"/>
        <v>0.26726124191242462</v>
      </c>
      <c r="L26" s="2">
        <f t="shared" si="10"/>
        <v>-1</v>
      </c>
      <c r="M26" s="2">
        <f t="shared" si="11"/>
        <v>-1.2247448713915894</v>
      </c>
      <c r="N26" s="2">
        <f t="shared" si="12"/>
        <v>-0.65465367070797675</v>
      </c>
      <c r="O26" s="2">
        <f t="shared" si="13"/>
        <v>1.0932163332202427</v>
      </c>
      <c r="P26" s="2">
        <f t="shared" si="14"/>
        <v>1.527525231651947</v>
      </c>
      <c r="Q26" s="2">
        <f t="shared" si="15"/>
        <v>-0.46852128566581791</v>
      </c>
      <c r="R26" s="2">
        <f t="shared" si="16"/>
        <v>0.904534033733291</v>
      </c>
      <c r="S26" s="2">
        <f t="shared" si="17"/>
        <v>0</v>
      </c>
    </row>
    <row r="27" spans="2:26" x14ac:dyDescent="0.3">
      <c r="B27" s="1">
        <v>10</v>
      </c>
      <c r="C27" t="s">
        <v>42</v>
      </c>
      <c r="D27" s="2">
        <f t="shared" si="2"/>
        <v>0</v>
      </c>
      <c r="E27" s="2">
        <f t="shared" si="3"/>
        <v>-0.65465367070797675</v>
      </c>
      <c r="F27" s="2">
        <f t="shared" si="4"/>
        <v>-0.60302268915552715</v>
      </c>
      <c r="G27" s="2">
        <f t="shared" si="5"/>
        <v>0.91766293548224687</v>
      </c>
      <c r="H27" s="2">
        <f t="shared" si="6"/>
        <v>0.7777777777777779</v>
      </c>
      <c r="I27" s="2">
        <f t="shared" si="7"/>
        <v>-0.38411063979868798</v>
      </c>
      <c r="J27" s="2">
        <f t="shared" si="8"/>
        <v>0.6546536707079772</v>
      </c>
      <c r="K27" s="2">
        <f t="shared" si="9"/>
        <v>0.26726124191242462</v>
      </c>
      <c r="L27" s="2">
        <f t="shared" si="10"/>
        <v>-1</v>
      </c>
      <c r="M27" s="2">
        <f t="shared" si="11"/>
        <v>0.81649658092772592</v>
      </c>
      <c r="N27" s="2">
        <f t="shared" si="12"/>
        <v>1.527525231651947</v>
      </c>
      <c r="O27" s="2">
        <f t="shared" si="13"/>
        <v>-0.46852128566581791</v>
      </c>
      <c r="P27" s="2">
        <f t="shared" si="14"/>
        <v>-0.65465367070797675</v>
      </c>
      <c r="Q27" s="2">
        <f t="shared" si="15"/>
        <v>1.0932163332202427</v>
      </c>
      <c r="R27" s="2">
        <f t="shared" si="16"/>
        <v>0.904534033733291</v>
      </c>
      <c r="S27" s="2">
        <f t="shared" si="17"/>
        <v>0</v>
      </c>
    </row>
    <row r="30" spans="2:26" x14ac:dyDescent="0.3">
      <c r="C30" t="s">
        <v>61</v>
      </c>
      <c r="I30" t="s">
        <v>65</v>
      </c>
    </row>
    <row r="31" spans="2:26" x14ac:dyDescent="0.3">
      <c r="D31" t="s">
        <v>62</v>
      </c>
      <c r="E31" t="s">
        <v>63</v>
      </c>
      <c r="F31" t="s">
        <v>64</v>
      </c>
      <c r="K31" t="s">
        <v>3</v>
      </c>
      <c r="L31" t="s">
        <v>4</v>
      </c>
      <c r="M31" t="s">
        <v>5</v>
      </c>
      <c r="N31" t="s">
        <v>6</v>
      </c>
      <c r="O31" t="s">
        <v>7</v>
      </c>
      <c r="P31" t="s">
        <v>8</v>
      </c>
      <c r="Q31" t="s">
        <v>10</v>
      </c>
      <c r="R31" t="s">
        <v>11</v>
      </c>
      <c r="S31" t="s">
        <v>9</v>
      </c>
      <c r="T31" t="s">
        <v>12</v>
      </c>
      <c r="U31" t="s">
        <v>13</v>
      </c>
      <c r="V31" t="s">
        <v>14</v>
      </c>
      <c r="W31" t="s">
        <v>15</v>
      </c>
      <c r="X31" t="s">
        <v>16</v>
      </c>
      <c r="Y31" t="s">
        <v>17</v>
      </c>
      <c r="Z31" t="s">
        <v>18</v>
      </c>
    </row>
    <row r="32" spans="2:26" x14ac:dyDescent="0.3">
      <c r="C32" t="s">
        <v>3</v>
      </c>
      <c r="D32">
        <v>4</v>
      </c>
      <c r="E32">
        <v>0.66700000000000004</v>
      </c>
      <c r="F32">
        <v>10</v>
      </c>
      <c r="I32" t="s">
        <v>66</v>
      </c>
      <c r="J32" t="s">
        <v>3</v>
      </c>
      <c r="K32">
        <v>1</v>
      </c>
      <c r="L32">
        <v>0.69</v>
      </c>
      <c r="M32">
        <v>0.71499999999999997</v>
      </c>
      <c r="N32">
        <v>-0.36299999999999999</v>
      </c>
      <c r="O32">
        <v>-0.17599999999999999</v>
      </c>
      <c r="P32">
        <v>0.20200000000000001</v>
      </c>
      <c r="Q32">
        <v>0</v>
      </c>
      <c r="R32">
        <v>0.316</v>
      </c>
      <c r="S32">
        <v>-0.51800000000000002</v>
      </c>
      <c r="T32">
        <v>0.32300000000000001</v>
      </c>
      <c r="U32">
        <v>0.34499999999999997</v>
      </c>
      <c r="V32">
        <v>0.247</v>
      </c>
      <c r="W32">
        <v>0</v>
      </c>
      <c r="X32">
        <v>-0.247</v>
      </c>
      <c r="Y32">
        <v>-0.71499999999999997</v>
      </c>
      <c r="Z32">
        <v>-0.13400000000000001</v>
      </c>
    </row>
    <row r="33" spans="3:26" x14ac:dyDescent="0.3">
      <c r="C33" t="s">
        <v>4</v>
      </c>
      <c r="D33">
        <v>4.3</v>
      </c>
      <c r="E33">
        <v>0.48299999999999998</v>
      </c>
      <c r="F33">
        <v>10</v>
      </c>
      <c r="J33" t="s">
        <v>4</v>
      </c>
      <c r="K33">
        <v>0.69</v>
      </c>
      <c r="L33">
        <v>1</v>
      </c>
      <c r="M33">
        <v>0.59199999999999997</v>
      </c>
      <c r="N33">
        <v>-0.40100000000000002</v>
      </c>
      <c r="O33">
        <v>-0.218</v>
      </c>
      <c r="P33">
        <v>2.8000000000000001E-2</v>
      </c>
      <c r="Q33">
        <v>-0.11700000000000001</v>
      </c>
      <c r="R33">
        <v>0.218</v>
      </c>
      <c r="S33">
        <v>-0.52400000000000002</v>
      </c>
      <c r="T33">
        <v>8.8999999999999996E-2</v>
      </c>
      <c r="U33">
        <v>0.52400000000000002</v>
      </c>
      <c r="V33">
        <v>3.4000000000000002E-2</v>
      </c>
      <c r="W33">
        <v>4.8000000000000001E-2</v>
      </c>
      <c r="X33">
        <v>-0.64800000000000002</v>
      </c>
      <c r="Y33">
        <v>-0.39500000000000002</v>
      </c>
      <c r="Z33">
        <v>-0.184</v>
      </c>
    </row>
    <row r="34" spans="3:26" x14ac:dyDescent="0.3">
      <c r="C34" t="s">
        <v>5</v>
      </c>
      <c r="D34">
        <v>3.4</v>
      </c>
      <c r="E34">
        <v>0.69899999999999995</v>
      </c>
      <c r="F34">
        <v>10</v>
      </c>
      <c r="J34" t="s">
        <v>5</v>
      </c>
      <c r="K34">
        <v>0.71499999999999997</v>
      </c>
      <c r="L34">
        <v>0.59199999999999997</v>
      </c>
      <c r="M34">
        <v>1</v>
      </c>
      <c r="N34">
        <v>-0.48399999999999999</v>
      </c>
      <c r="O34">
        <v>-0.70399999999999996</v>
      </c>
      <c r="P34">
        <v>-0.23200000000000001</v>
      </c>
      <c r="Q34">
        <v>0.56399999999999995</v>
      </c>
      <c r="R34">
        <v>0</v>
      </c>
      <c r="S34">
        <v>-0.75700000000000001</v>
      </c>
      <c r="T34">
        <v>-0.123</v>
      </c>
      <c r="U34">
        <v>0.26300000000000001</v>
      </c>
      <c r="V34">
        <v>0.42399999999999999</v>
      </c>
      <c r="W34">
        <v>0.59199999999999997</v>
      </c>
      <c r="X34">
        <v>-0.51800000000000002</v>
      </c>
      <c r="Y34">
        <v>-0.81799999999999995</v>
      </c>
      <c r="Z34">
        <v>0.127</v>
      </c>
    </row>
    <row r="35" spans="3:26" x14ac:dyDescent="0.3">
      <c r="C35" t="s">
        <v>6</v>
      </c>
      <c r="D35">
        <v>3.2</v>
      </c>
      <c r="E35">
        <v>0.91900000000000004</v>
      </c>
      <c r="F35">
        <v>10</v>
      </c>
      <c r="J35" t="s">
        <v>6</v>
      </c>
      <c r="K35">
        <v>-0.36299999999999999</v>
      </c>
      <c r="L35">
        <v>-0.40100000000000002</v>
      </c>
      <c r="M35">
        <v>-0.48399999999999999</v>
      </c>
      <c r="N35">
        <v>1</v>
      </c>
      <c r="O35">
        <v>0.68799999999999994</v>
      </c>
      <c r="P35">
        <v>0.499</v>
      </c>
      <c r="Q35">
        <v>-0.245</v>
      </c>
      <c r="R35">
        <v>-0.68799999999999994</v>
      </c>
      <c r="S35">
        <v>0.77600000000000002</v>
      </c>
      <c r="T35">
        <v>-0.51500000000000001</v>
      </c>
      <c r="U35">
        <v>-0.40100000000000002</v>
      </c>
      <c r="V35">
        <v>-0.107</v>
      </c>
      <c r="W35">
        <v>-0.15</v>
      </c>
      <c r="X35">
        <v>0.60899999999999999</v>
      </c>
      <c r="Y35">
        <v>0.55300000000000005</v>
      </c>
      <c r="Z35">
        <v>0.48499999999999999</v>
      </c>
    </row>
    <row r="36" spans="3:26" x14ac:dyDescent="0.3">
      <c r="C36" t="s">
        <v>7</v>
      </c>
      <c r="D36">
        <v>3.3</v>
      </c>
      <c r="E36">
        <v>0.94899999999999995</v>
      </c>
      <c r="F36">
        <v>10</v>
      </c>
      <c r="J36" t="s">
        <v>7</v>
      </c>
      <c r="K36">
        <v>-0.17599999999999999</v>
      </c>
      <c r="L36">
        <v>-0.218</v>
      </c>
      <c r="M36">
        <v>-0.70399999999999996</v>
      </c>
      <c r="N36">
        <v>0.68799999999999994</v>
      </c>
      <c r="O36">
        <v>1</v>
      </c>
      <c r="P36">
        <v>0.58299999999999996</v>
      </c>
      <c r="Q36">
        <v>-0.65300000000000002</v>
      </c>
      <c r="R36">
        <v>-0.111</v>
      </c>
      <c r="S36">
        <v>0.82399999999999995</v>
      </c>
      <c r="T36">
        <v>4.4999999999999998E-2</v>
      </c>
      <c r="U36">
        <v>-0.218</v>
      </c>
      <c r="V36">
        <v>-0.33</v>
      </c>
      <c r="W36">
        <v>-0.70299999999999996</v>
      </c>
      <c r="X36">
        <v>0.71099999999999997</v>
      </c>
      <c r="Y36">
        <v>0.46899999999999997</v>
      </c>
      <c r="Z36">
        <v>0.188</v>
      </c>
    </row>
    <row r="37" spans="3:26" x14ac:dyDescent="0.3">
      <c r="C37" t="s">
        <v>8</v>
      </c>
      <c r="D37">
        <v>3.6</v>
      </c>
      <c r="E37">
        <v>1.647</v>
      </c>
      <c r="F37">
        <v>10</v>
      </c>
      <c r="J37" t="s">
        <v>8</v>
      </c>
      <c r="K37">
        <v>0.20200000000000001</v>
      </c>
      <c r="L37">
        <v>2.8000000000000001E-2</v>
      </c>
      <c r="M37">
        <v>-0.23200000000000001</v>
      </c>
      <c r="N37">
        <v>0.499</v>
      </c>
      <c r="O37">
        <v>0.58299999999999996</v>
      </c>
      <c r="P37">
        <v>1</v>
      </c>
      <c r="Q37">
        <v>-0.41099999999999998</v>
      </c>
      <c r="R37">
        <v>0.128</v>
      </c>
      <c r="S37">
        <v>0.53100000000000003</v>
      </c>
      <c r="T37">
        <v>5.1999999999999998E-2</v>
      </c>
      <c r="U37">
        <v>-0.251</v>
      </c>
      <c r="V37">
        <v>-0.38</v>
      </c>
      <c r="W37">
        <v>-0.251</v>
      </c>
      <c r="X37">
        <v>0.42</v>
      </c>
      <c r="Y37">
        <v>0.154</v>
      </c>
      <c r="Z37">
        <v>-0.108</v>
      </c>
    </row>
    <row r="38" spans="3:26" x14ac:dyDescent="0.3">
      <c r="C38" t="s">
        <v>9</v>
      </c>
      <c r="D38">
        <v>3.4</v>
      </c>
      <c r="E38">
        <v>0.96599999999999997</v>
      </c>
      <c r="F38">
        <v>10</v>
      </c>
      <c r="J38" t="s">
        <v>10</v>
      </c>
      <c r="K38">
        <v>0</v>
      </c>
      <c r="L38">
        <v>-0.11700000000000001</v>
      </c>
      <c r="M38">
        <v>0.56399999999999995</v>
      </c>
      <c r="N38">
        <v>-0.245</v>
      </c>
      <c r="O38">
        <v>-0.65300000000000002</v>
      </c>
      <c r="P38">
        <v>-0.41099999999999998</v>
      </c>
      <c r="Q38">
        <v>1</v>
      </c>
      <c r="R38">
        <v>-0.26700000000000002</v>
      </c>
      <c r="S38">
        <v>-0.32100000000000001</v>
      </c>
      <c r="T38">
        <v>-0.218</v>
      </c>
      <c r="U38">
        <v>0.17499999999999999</v>
      </c>
      <c r="V38">
        <v>0.125</v>
      </c>
      <c r="W38">
        <v>0.75800000000000001</v>
      </c>
      <c r="X38">
        <v>-8.3000000000000004E-2</v>
      </c>
      <c r="Y38">
        <v>-0.443</v>
      </c>
      <c r="Z38">
        <v>0.22600000000000001</v>
      </c>
    </row>
    <row r="39" spans="3:26" x14ac:dyDescent="0.3">
      <c r="C39" t="s">
        <v>10</v>
      </c>
      <c r="D39">
        <v>3.8</v>
      </c>
      <c r="E39">
        <v>0.78900000000000003</v>
      </c>
      <c r="F39">
        <v>10</v>
      </c>
      <c r="J39" t="s">
        <v>11</v>
      </c>
      <c r="K39">
        <v>0.316</v>
      </c>
      <c r="L39">
        <v>0.218</v>
      </c>
      <c r="M39">
        <v>0</v>
      </c>
      <c r="N39">
        <v>-0.68799999999999994</v>
      </c>
      <c r="O39">
        <v>-0.111</v>
      </c>
      <c r="P39">
        <v>0.128</v>
      </c>
      <c r="Q39">
        <v>-0.26700000000000002</v>
      </c>
      <c r="R39">
        <v>1</v>
      </c>
      <c r="S39">
        <v>-0.218</v>
      </c>
      <c r="T39">
        <v>0.81599999999999995</v>
      </c>
      <c r="U39">
        <v>0.218</v>
      </c>
      <c r="V39">
        <v>-0.156</v>
      </c>
      <c r="W39">
        <v>-0.218</v>
      </c>
      <c r="X39">
        <v>-0.156</v>
      </c>
      <c r="Y39">
        <v>-0.30199999999999999</v>
      </c>
      <c r="Z39">
        <v>-0.67600000000000005</v>
      </c>
    </row>
    <row r="40" spans="3:26" x14ac:dyDescent="0.3">
      <c r="C40" t="s">
        <v>11</v>
      </c>
      <c r="D40">
        <v>3.5</v>
      </c>
      <c r="E40">
        <v>0.52700000000000002</v>
      </c>
      <c r="F40">
        <v>10</v>
      </c>
      <c r="J40" t="s">
        <v>9</v>
      </c>
      <c r="K40">
        <v>-0.51800000000000002</v>
      </c>
      <c r="L40">
        <v>-0.52400000000000002</v>
      </c>
      <c r="M40">
        <v>-0.75700000000000001</v>
      </c>
      <c r="N40">
        <v>0.77600000000000002</v>
      </c>
      <c r="O40">
        <v>0.82399999999999995</v>
      </c>
      <c r="P40">
        <v>0.53100000000000003</v>
      </c>
      <c r="Q40">
        <v>-0.32100000000000001</v>
      </c>
      <c r="R40">
        <v>-0.218</v>
      </c>
      <c r="S40">
        <v>1</v>
      </c>
      <c r="T40">
        <v>-8.8999999999999996E-2</v>
      </c>
      <c r="U40">
        <v>-0.28599999999999998</v>
      </c>
      <c r="V40">
        <v>-0.375</v>
      </c>
      <c r="W40">
        <v>-0.28599999999999998</v>
      </c>
      <c r="X40">
        <v>0.81799999999999995</v>
      </c>
      <c r="Y40">
        <v>0.55900000000000005</v>
      </c>
      <c r="Z40">
        <v>0.27700000000000002</v>
      </c>
    </row>
    <row r="41" spans="3:26" x14ac:dyDescent="0.3">
      <c r="C41" t="s">
        <v>12</v>
      </c>
      <c r="D41">
        <v>3.6</v>
      </c>
      <c r="E41">
        <v>0.51600000000000001</v>
      </c>
      <c r="F41">
        <v>10</v>
      </c>
      <c r="J41" t="s">
        <v>12</v>
      </c>
      <c r="K41">
        <v>0.32300000000000001</v>
      </c>
      <c r="L41">
        <v>8.8999999999999996E-2</v>
      </c>
      <c r="M41">
        <v>-0.123</v>
      </c>
      <c r="N41">
        <v>-0.51500000000000001</v>
      </c>
      <c r="O41">
        <v>4.4999999999999998E-2</v>
      </c>
      <c r="P41">
        <v>5.1999999999999998E-2</v>
      </c>
      <c r="Q41">
        <v>-0.218</v>
      </c>
      <c r="R41">
        <v>0.81599999999999995</v>
      </c>
      <c r="S41">
        <v>-8.8999999999999996E-2</v>
      </c>
      <c r="T41">
        <v>1</v>
      </c>
      <c r="U41">
        <v>0.53500000000000003</v>
      </c>
      <c r="V41">
        <v>-0.255</v>
      </c>
      <c r="W41">
        <v>-0.35599999999999998</v>
      </c>
      <c r="X41">
        <v>6.4000000000000001E-2</v>
      </c>
      <c r="Y41">
        <v>-0.123</v>
      </c>
      <c r="Z41">
        <v>-0.69</v>
      </c>
    </row>
    <row r="42" spans="3:26" x14ac:dyDescent="0.3">
      <c r="C42" t="s">
        <v>13</v>
      </c>
      <c r="D42">
        <v>3.3</v>
      </c>
      <c r="E42">
        <v>0.48299999999999998</v>
      </c>
      <c r="F42">
        <v>10</v>
      </c>
      <c r="J42" t="s">
        <v>13</v>
      </c>
      <c r="K42">
        <v>0.34499999999999997</v>
      </c>
      <c r="L42">
        <v>0.52400000000000002</v>
      </c>
      <c r="M42">
        <v>0.26300000000000001</v>
      </c>
      <c r="N42">
        <v>-0.40100000000000002</v>
      </c>
      <c r="O42">
        <v>-0.218</v>
      </c>
      <c r="P42">
        <v>-0.251</v>
      </c>
      <c r="Q42">
        <v>0.17499999999999999</v>
      </c>
      <c r="R42">
        <v>0.218</v>
      </c>
      <c r="S42">
        <v>-0.28599999999999998</v>
      </c>
      <c r="T42">
        <v>0.53500000000000003</v>
      </c>
      <c r="U42">
        <v>1</v>
      </c>
      <c r="V42">
        <v>-0.307</v>
      </c>
      <c r="W42">
        <v>4.8000000000000001E-2</v>
      </c>
      <c r="X42">
        <v>-0.307</v>
      </c>
      <c r="Y42">
        <v>-6.6000000000000003E-2</v>
      </c>
      <c r="Z42">
        <v>-0.36899999999999999</v>
      </c>
    </row>
    <row r="43" spans="3:26" x14ac:dyDescent="0.3">
      <c r="C43" t="s">
        <v>14</v>
      </c>
      <c r="D43">
        <v>3.3</v>
      </c>
      <c r="E43">
        <v>0.67500000000000004</v>
      </c>
      <c r="F43">
        <v>10</v>
      </c>
      <c r="J43" t="s">
        <v>14</v>
      </c>
      <c r="K43">
        <v>0.247</v>
      </c>
      <c r="L43">
        <v>3.4000000000000002E-2</v>
      </c>
      <c r="M43">
        <v>0.42399999999999999</v>
      </c>
      <c r="N43">
        <v>-0.107</v>
      </c>
      <c r="O43">
        <v>-0.33</v>
      </c>
      <c r="P43">
        <v>-0.38</v>
      </c>
      <c r="Q43">
        <v>0.125</v>
      </c>
      <c r="R43">
        <v>-0.156</v>
      </c>
      <c r="S43">
        <v>-0.375</v>
      </c>
      <c r="T43">
        <v>-0.255</v>
      </c>
      <c r="U43">
        <v>-0.307</v>
      </c>
      <c r="V43">
        <v>1</v>
      </c>
      <c r="W43">
        <v>0.375</v>
      </c>
      <c r="X43">
        <v>-0.22</v>
      </c>
      <c r="Y43">
        <v>-0.51800000000000002</v>
      </c>
      <c r="Z43">
        <v>0.26400000000000001</v>
      </c>
    </row>
    <row r="44" spans="3:26" x14ac:dyDescent="0.3">
      <c r="C44" t="s">
        <v>15</v>
      </c>
      <c r="D44">
        <v>3.3</v>
      </c>
      <c r="E44">
        <v>0.48299999999999998</v>
      </c>
      <c r="F44">
        <v>10</v>
      </c>
      <c r="J44" t="s">
        <v>15</v>
      </c>
      <c r="K44">
        <v>0</v>
      </c>
      <c r="L44">
        <v>4.8000000000000001E-2</v>
      </c>
      <c r="M44">
        <v>0.59199999999999997</v>
      </c>
      <c r="N44">
        <v>-0.15</v>
      </c>
      <c r="O44">
        <v>-0.70299999999999996</v>
      </c>
      <c r="P44">
        <v>-0.251</v>
      </c>
      <c r="Q44">
        <v>0.75800000000000001</v>
      </c>
      <c r="R44">
        <v>-0.218</v>
      </c>
      <c r="S44">
        <v>-0.28599999999999998</v>
      </c>
      <c r="T44">
        <v>-0.35599999999999998</v>
      </c>
      <c r="U44">
        <v>4.8000000000000001E-2</v>
      </c>
      <c r="V44">
        <v>0.375</v>
      </c>
      <c r="W44">
        <v>1</v>
      </c>
      <c r="X44">
        <v>-0.307</v>
      </c>
      <c r="Y44">
        <v>-0.39500000000000002</v>
      </c>
      <c r="Z44">
        <v>0.184</v>
      </c>
    </row>
    <row r="45" spans="3:26" x14ac:dyDescent="0.3">
      <c r="C45" t="s">
        <v>16</v>
      </c>
      <c r="D45">
        <v>3.3</v>
      </c>
      <c r="E45">
        <v>0.67500000000000004</v>
      </c>
      <c r="F45">
        <v>10</v>
      </c>
      <c r="J45" t="s">
        <v>16</v>
      </c>
      <c r="K45">
        <v>-0.247</v>
      </c>
      <c r="L45">
        <v>-0.64800000000000002</v>
      </c>
      <c r="M45">
        <v>-0.51800000000000002</v>
      </c>
      <c r="N45">
        <v>0.60899999999999999</v>
      </c>
      <c r="O45">
        <v>0.71099999999999997</v>
      </c>
      <c r="P45">
        <v>0.42</v>
      </c>
      <c r="Q45">
        <v>-8.3000000000000004E-2</v>
      </c>
      <c r="R45">
        <v>-0.156</v>
      </c>
      <c r="S45">
        <v>0.81799999999999995</v>
      </c>
      <c r="T45">
        <v>6.4000000000000001E-2</v>
      </c>
      <c r="U45">
        <v>-0.307</v>
      </c>
      <c r="V45">
        <v>-0.22</v>
      </c>
      <c r="W45">
        <v>-0.307</v>
      </c>
      <c r="X45">
        <v>1</v>
      </c>
      <c r="Y45">
        <v>0.188</v>
      </c>
      <c r="Z45">
        <v>0.39600000000000002</v>
      </c>
    </row>
    <row r="46" spans="3:26" x14ac:dyDescent="0.3">
      <c r="C46" t="s">
        <v>17</v>
      </c>
      <c r="D46">
        <v>3.4</v>
      </c>
      <c r="E46">
        <v>0.69899999999999995</v>
      </c>
      <c r="F46">
        <v>10</v>
      </c>
      <c r="J46" t="s">
        <v>17</v>
      </c>
      <c r="K46">
        <v>-0.71499999999999997</v>
      </c>
      <c r="L46">
        <v>-0.39500000000000002</v>
      </c>
      <c r="M46">
        <v>-0.81799999999999995</v>
      </c>
      <c r="N46">
        <v>0.55300000000000005</v>
      </c>
      <c r="O46">
        <v>0.46899999999999997</v>
      </c>
      <c r="P46">
        <v>0.154</v>
      </c>
      <c r="Q46">
        <v>-0.443</v>
      </c>
      <c r="R46">
        <v>-0.30199999999999999</v>
      </c>
      <c r="S46">
        <v>0.55900000000000005</v>
      </c>
      <c r="T46">
        <v>-0.123</v>
      </c>
      <c r="U46">
        <v>-6.6000000000000003E-2</v>
      </c>
      <c r="V46">
        <v>-0.51800000000000002</v>
      </c>
      <c r="W46">
        <v>-0.39500000000000002</v>
      </c>
      <c r="X46">
        <v>0.188</v>
      </c>
      <c r="Y46">
        <v>1</v>
      </c>
      <c r="Z46">
        <v>-0.127</v>
      </c>
    </row>
    <row r="47" spans="3:26" x14ac:dyDescent="0.3">
      <c r="C47" t="s">
        <v>18</v>
      </c>
      <c r="D47">
        <v>3</v>
      </c>
      <c r="E47">
        <v>1.2470000000000001</v>
      </c>
      <c r="F47">
        <v>10</v>
      </c>
      <c r="J47" t="s">
        <v>18</v>
      </c>
      <c r="K47">
        <v>-0.13400000000000001</v>
      </c>
      <c r="L47">
        <v>-0.184</v>
      </c>
      <c r="M47">
        <v>0.127</v>
      </c>
      <c r="N47">
        <v>0.48499999999999999</v>
      </c>
      <c r="O47">
        <v>0.188</v>
      </c>
      <c r="P47">
        <v>-0.108</v>
      </c>
      <c r="Q47">
        <v>0.22600000000000001</v>
      </c>
      <c r="R47">
        <v>-0.67600000000000005</v>
      </c>
      <c r="S47">
        <v>0.27700000000000002</v>
      </c>
      <c r="T47">
        <v>-0.69</v>
      </c>
      <c r="U47">
        <v>-0.36899999999999999</v>
      </c>
      <c r="V47">
        <v>0.26400000000000001</v>
      </c>
      <c r="W47">
        <v>0.184</v>
      </c>
      <c r="X47">
        <v>0.39600000000000002</v>
      </c>
      <c r="Y47">
        <v>-0.127</v>
      </c>
      <c r="Z47">
        <v>1</v>
      </c>
    </row>
    <row r="48" spans="3:26" x14ac:dyDescent="0.3">
      <c r="I48" t="s">
        <v>67</v>
      </c>
    </row>
    <row r="53" spans="3:12" x14ac:dyDescent="0.3">
      <c r="C53" t="s">
        <v>68</v>
      </c>
    </row>
    <row r="54" spans="3:12" x14ac:dyDescent="0.3">
      <c r="C54" t="s">
        <v>69</v>
      </c>
      <c r="D54" t="s">
        <v>70</v>
      </c>
      <c r="G54" t="s">
        <v>71</v>
      </c>
      <c r="J54" t="s">
        <v>72</v>
      </c>
    </row>
    <row r="55" spans="3:12" x14ac:dyDescent="0.3">
      <c r="D55" t="s">
        <v>73</v>
      </c>
      <c r="E55" t="s">
        <v>74</v>
      </c>
      <c r="F55" t="s">
        <v>75</v>
      </c>
      <c r="G55" t="s">
        <v>73</v>
      </c>
      <c r="H55" t="s">
        <v>74</v>
      </c>
      <c r="I55" t="s">
        <v>75</v>
      </c>
      <c r="J55" t="s">
        <v>73</v>
      </c>
      <c r="K55" t="s">
        <v>74</v>
      </c>
      <c r="L55" t="s">
        <v>75</v>
      </c>
    </row>
    <row r="56" spans="3:12" x14ac:dyDescent="0.3">
      <c r="C56">
        <v>1</v>
      </c>
      <c r="D56">
        <v>6.0149999999999997</v>
      </c>
      <c r="E56">
        <v>37.593000000000004</v>
      </c>
      <c r="F56">
        <v>37.593000000000004</v>
      </c>
      <c r="G56">
        <v>6.0149999999999997</v>
      </c>
      <c r="H56">
        <v>37.593000000000004</v>
      </c>
      <c r="I56">
        <v>37.593000000000004</v>
      </c>
      <c r="J56">
        <v>3.3540000000000001</v>
      </c>
      <c r="K56">
        <v>20.963999999999999</v>
      </c>
      <c r="L56">
        <v>20.963999999999999</v>
      </c>
    </row>
    <row r="57" spans="3:12" x14ac:dyDescent="0.3">
      <c r="C57">
        <v>2</v>
      </c>
      <c r="D57">
        <v>3.5990000000000002</v>
      </c>
      <c r="E57">
        <v>22.491</v>
      </c>
      <c r="F57">
        <v>60.084000000000003</v>
      </c>
      <c r="G57">
        <v>3.5990000000000002</v>
      </c>
      <c r="H57">
        <v>22.491</v>
      </c>
      <c r="I57">
        <v>60.084000000000003</v>
      </c>
      <c r="J57">
        <v>3.2069999999999999</v>
      </c>
      <c r="K57">
        <v>20.042000000000002</v>
      </c>
      <c r="L57">
        <v>41.006999999999998</v>
      </c>
    </row>
    <row r="58" spans="3:12" x14ac:dyDescent="0.3">
      <c r="C58">
        <v>3</v>
      </c>
      <c r="D58">
        <v>1.9219999999999999</v>
      </c>
      <c r="E58">
        <v>12.010999999999999</v>
      </c>
      <c r="F58">
        <v>72.094999999999999</v>
      </c>
      <c r="G58">
        <v>1.9219999999999999</v>
      </c>
      <c r="H58">
        <v>12.010999999999999</v>
      </c>
      <c r="I58">
        <v>72.094999999999999</v>
      </c>
      <c r="J58">
        <v>3.0390000000000001</v>
      </c>
      <c r="K58">
        <v>18.997</v>
      </c>
      <c r="L58">
        <v>60.003</v>
      </c>
    </row>
    <row r="59" spans="3:12" x14ac:dyDescent="0.3">
      <c r="C59">
        <v>4</v>
      </c>
      <c r="D59">
        <v>1.373</v>
      </c>
      <c r="E59">
        <v>8.5809999999999995</v>
      </c>
      <c r="F59">
        <v>80.676000000000002</v>
      </c>
      <c r="G59">
        <v>1.373</v>
      </c>
      <c r="H59">
        <v>8.5809999999999995</v>
      </c>
      <c r="I59">
        <v>80.676000000000002</v>
      </c>
      <c r="J59">
        <v>2.92</v>
      </c>
      <c r="K59">
        <v>18.248000000000001</v>
      </c>
      <c r="L59">
        <v>78.251999999999995</v>
      </c>
    </row>
    <row r="60" spans="3:12" x14ac:dyDescent="0.3">
      <c r="C60">
        <v>5</v>
      </c>
      <c r="D60">
        <v>1.264</v>
      </c>
      <c r="E60">
        <v>7.899</v>
      </c>
      <c r="F60">
        <v>88.575000000000003</v>
      </c>
      <c r="G60">
        <v>1.264</v>
      </c>
      <c r="H60">
        <v>7.899</v>
      </c>
      <c r="I60">
        <v>88.575000000000003</v>
      </c>
      <c r="J60">
        <v>1.6519999999999999</v>
      </c>
      <c r="K60">
        <v>10.323</v>
      </c>
      <c r="L60">
        <v>88.575000000000003</v>
      </c>
    </row>
    <row r="61" spans="3:12" x14ac:dyDescent="0.3">
      <c r="C61">
        <v>6</v>
      </c>
      <c r="D61">
        <v>0.86899999999999999</v>
      </c>
      <c r="E61">
        <v>5.4290000000000003</v>
      </c>
      <c r="F61">
        <v>94.004000000000005</v>
      </c>
    </row>
    <row r="62" spans="3:12" x14ac:dyDescent="0.3">
      <c r="C62">
        <v>7</v>
      </c>
      <c r="D62">
        <v>0.49099999999999999</v>
      </c>
      <c r="E62">
        <v>3.0659999999999998</v>
      </c>
      <c r="F62">
        <v>97.07</v>
      </c>
    </row>
    <row r="63" spans="3:12" x14ac:dyDescent="0.3">
      <c r="C63">
        <v>8</v>
      </c>
      <c r="D63">
        <v>0.35399999999999998</v>
      </c>
      <c r="E63">
        <v>2.2109999999999999</v>
      </c>
      <c r="F63">
        <v>99.281000000000006</v>
      </c>
    </row>
    <row r="64" spans="3:12" x14ac:dyDescent="0.3">
      <c r="C64">
        <v>9</v>
      </c>
      <c r="D64">
        <v>0.115</v>
      </c>
      <c r="E64">
        <v>0.71899999999999997</v>
      </c>
      <c r="F64">
        <v>100</v>
      </c>
    </row>
    <row r="65" spans="3:22" x14ac:dyDescent="0.3">
      <c r="C65">
        <v>10</v>
      </c>
      <c r="D65" s="5">
        <v>5.7279999999999996E-16</v>
      </c>
      <c r="E65" s="5">
        <v>3.5799999999999998E-15</v>
      </c>
      <c r="F65">
        <v>100</v>
      </c>
    </row>
    <row r="66" spans="3:22" x14ac:dyDescent="0.3">
      <c r="C66">
        <v>11</v>
      </c>
      <c r="D66" s="5">
        <v>2.933E-16</v>
      </c>
      <c r="E66" s="5">
        <v>1.833E-15</v>
      </c>
      <c r="F66">
        <v>100</v>
      </c>
    </row>
    <row r="67" spans="3:22" x14ac:dyDescent="0.3">
      <c r="C67">
        <v>12</v>
      </c>
      <c r="D67" s="5">
        <v>7.5599999999999998E-17</v>
      </c>
      <c r="E67" s="5">
        <v>4.7249999999999999E-16</v>
      </c>
      <c r="F67">
        <v>100</v>
      </c>
    </row>
    <row r="68" spans="3:22" x14ac:dyDescent="0.3">
      <c r="C68">
        <v>13</v>
      </c>
      <c r="D68" s="5">
        <v>3.5210000000000003E-17</v>
      </c>
      <c r="E68" s="5">
        <v>2.2009999999999999E-16</v>
      </c>
      <c r="F68">
        <v>100</v>
      </c>
    </row>
    <row r="69" spans="3:22" x14ac:dyDescent="0.3">
      <c r="C69">
        <v>14</v>
      </c>
      <c r="D69" s="5">
        <v>-8.7690000000000001E-17</v>
      </c>
      <c r="E69" s="5">
        <v>-5.4809999999999997E-16</v>
      </c>
      <c r="F69">
        <v>100</v>
      </c>
    </row>
    <row r="70" spans="3:22" x14ac:dyDescent="0.3">
      <c r="C70">
        <v>15</v>
      </c>
      <c r="D70" s="5">
        <v>-2.4089999999999998E-16</v>
      </c>
      <c r="E70" s="5">
        <v>-1.506E-15</v>
      </c>
      <c r="F70">
        <v>100</v>
      </c>
    </row>
    <row r="71" spans="3:22" x14ac:dyDescent="0.3">
      <c r="C71">
        <v>16</v>
      </c>
      <c r="D71" s="5">
        <v>-3.7510000000000002E-16</v>
      </c>
      <c r="E71" s="5">
        <v>-2.3439999999999998E-15</v>
      </c>
      <c r="F71">
        <v>100</v>
      </c>
    </row>
    <row r="72" spans="3:22" x14ac:dyDescent="0.3">
      <c r="C72" t="s">
        <v>76</v>
      </c>
    </row>
    <row r="78" spans="3:22" x14ac:dyDescent="0.3">
      <c r="C78" t="s">
        <v>77</v>
      </c>
      <c r="J78" t="s">
        <v>79</v>
      </c>
      <c r="Q78" t="s">
        <v>83</v>
      </c>
    </row>
    <row r="79" spans="3:22" x14ac:dyDescent="0.3">
      <c r="D79" t="s">
        <v>69</v>
      </c>
      <c r="K79" t="s">
        <v>69</v>
      </c>
      <c r="Q79" t="s">
        <v>69</v>
      </c>
      <c r="R79">
        <v>1</v>
      </c>
      <c r="S79">
        <v>2</v>
      </c>
      <c r="T79">
        <v>3</v>
      </c>
      <c r="U79">
        <v>4</v>
      </c>
      <c r="V79">
        <v>5</v>
      </c>
    </row>
    <row r="80" spans="3:22" x14ac:dyDescent="0.3">
      <c r="D80">
        <v>1</v>
      </c>
      <c r="E80">
        <v>2</v>
      </c>
      <c r="F80">
        <v>3</v>
      </c>
      <c r="G80">
        <v>4</v>
      </c>
      <c r="H80">
        <v>5</v>
      </c>
      <c r="K80">
        <v>1</v>
      </c>
      <c r="L80">
        <v>2</v>
      </c>
      <c r="M80">
        <v>3</v>
      </c>
      <c r="N80">
        <v>4</v>
      </c>
      <c r="O80">
        <v>5</v>
      </c>
      <c r="Q80">
        <v>1</v>
      </c>
      <c r="R80">
        <v>0.63600000000000001</v>
      </c>
      <c r="S80">
        <v>-0.56000000000000005</v>
      </c>
      <c r="T80">
        <v>0.27400000000000002</v>
      </c>
      <c r="U80">
        <v>-0.45300000000000001</v>
      </c>
      <c r="V80">
        <v>3.5000000000000003E-2</v>
      </c>
    </row>
    <row r="81" spans="3:22" x14ac:dyDescent="0.3">
      <c r="C81" t="s">
        <v>3</v>
      </c>
      <c r="D81">
        <v>-0.59799999999999998</v>
      </c>
      <c r="E81">
        <v>0.28000000000000003</v>
      </c>
      <c r="F81">
        <v>0.71</v>
      </c>
      <c r="G81">
        <v>2.1000000000000001E-2</v>
      </c>
      <c r="H81">
        <v>8.2000000000000003E-2</v>
      </c>
      <c r="J81" t="s">
        <v>3</v>
      </c>
      <c r="K81">
        <v>-4.0000000000000001E-3</v>
      </c>
      <c r="L81">
        <v>0.94399999999999995</v>
      </c>
      <c r="M81">
        <v>-0.23699999999999999</v>
      </c>
      <c r="N81">
        <v>3.0000000000000001E-3</v>
      </c>
      <c r="O81">
        <v>-2.5000000000000001E-2</v>
      </c>
      <c r="Q81">
        <v>2</v>
      </c>
      <c r="R81">
        <v>4.4999999999999998E-2</v>
      </c>
      <c r="S81">
        <v>0.11600000000000001</v>
      </c>
      <c r="T81">
        <v>-0.76300000000000001</v>
      </c>
      <c r="U81">
        <v>-0.51300000000000001</v>
      </c>
      <c r="V81">
        <v>0.373</v>
      </c>
    </row>
    <row r="82" spans="3:22" x14ac:dyDescent="0.3">
      <c r="C82" t="s">
        <v>4</v>
      </c>
      <c r="D82">
        <v>-0.60099999999999998</v>
      </c>
      <c r="E82">
        <v>0.28899999999999998</v>
      </c>
      <c r="F82">
        <v>0.42899999999999999</v>
      </c>
      <c r="G82">
        <v>-0.54200000000000004</v>
      </c>
      <c r="H82">
        <v>0.112</v>
      </c>
      <c r="J82" t="s">
        <v>4</v>
      </c>
      <c r="K82">
        <v>-0.4</v>
      </c>
      <c r="L82">
        <v>0.79600000000000004</v>
      </c>
      <c r="M82">
        <v>6.0000000000000001E-3</v>
      </c>
      <c r="N82">
        <v>-0.19</v>
      </c>
      <c r="O82">
        <v>0.32500000000000001</v>
      </c>
      <c r="Q82">
        <v>3</v>
      </c>
      <c r="R82">
        <v>0.45400000000000001</v>
      </c>
      <c r="S82">
        <v>0.8</v>
      </c>
      <c r="T82">
        <v>0.20300000000000001</v>
      </c>
      <c r="U82">
        <v>-0.247</v>
      </c>
      <c r="V82">
        <v>-0.22800000000000001</v>
      </c>
    </row>
    <row r="83" spans="3:22" x14ac:dyDescent="0.3">
      <c r="C83" t="s">
        <v>5</v>
      </c>
      <c r="D83">
        <v>-0.86799999999999999</v>
      </c>
      <c r="E83">
        <v>-0.28699999999999998</v>
      </c>
      <c r="F83">
        <v>0.35499999999999998</v>
      </c>
      <c r="G83">
        <v>-8.9999999999999993E-3</v>
      </c>
      <c r="H83">
        <v>0.16</v>
      </c>
      <c r="J83" t="s">
        <v>5</v>
      </c>
      <c r="K83">
        <v>-0.34799999999999998</v>
      </c>
      <c r="L83">
        <v>0.75800000000000001</v>
      </c>
      <c r="M83">
        <v>7.2999999999999995E-2</v>
      </c>
      <c r="N83">
        <v>0.52600000000000002</v>
      </c>
      <c r="O83">
        <v>-9.0999999999999998E-2</v>
      </c>
      <c r="Q83">
        <v>4</v>
      </c>
      <c r="R83">
        <v>0.49399999999999999</v>
      </c>
      <c r="S83">
        <v>-0.125</v>
      </c>
      <c r="T83">
        <v>-0.54100000000000004</v>
      </c>
      <c r="U83">
        <v>0.48499999999999999</v>
      </c>
      <c r="V83">
        <v>-0.46200000000000002</v>
      </c>
    </row>
    <row r="84" spans="3:22" x14ac:dyDescent="0.3">
      <c r="C84" t="s">
        <v>6</v>
      </c>
      <c r="D84">
        <v>0.81799999999999995</v>
      </c>
      <c r="E84">
        <v>-0.37</v>
      </c>
      <c r="F84">
        <v>0.26800000000000002</v>
      </c>
      <c r="G84">
        <v>-0.19</v>
      </c>
      <c r="H84">
        <v>0.13900000000000001</v>
      </c>
      <c r="J84" t="s">
        <v>6</v>
      </c>
      <c r="K84">
        <v>0.58399999999999996</v>
      </c>
      <c r="L84">
        <v>-0.24399999999999999</v>
      </c>
      <c r="M84">
        <v>0.67600000000000005</v>
      </c>
      <c r="N84">
        <v>-0.27200000000000002</v>
      </c>
      <c r="O84">
        <v>2.4E-2</v>
      </c>
      <c r="Q84">
        <v>5</v>
      </c>
      <c r="R84">
        <v>0.379</v>
      </c>
      <c r="S84">
        <v>0.13100000000000001</v>
      </c>
      <c r="T84">
        <v>9.1999999999999998E-2</v>
      </c>
      <c r="U84">
        <v>0.48599999999999999</v>
      </c>
      <c r="V84">
        <v>0.77100000000000002</v>
      </c>
    </row>
    <row r="85" spans="3:22" x14ac:dyDescent="0.3">
      <c r="C85" t="s">
        <v>7</v>
      </c>
      <c r="D85">
        <v>0.85099999999999998</v>
      </c>
      <c r="E85">
        <v>0.26600000000000001</v>
      </c>
      <c r="F85">
        <v>0.374</v>
      </c>
      <c r="G85">
        <v>-4.2000000000000003E-2</v>
      </c>
      <c r="H85">
        <v>8.0000000000000002E-3</v>
      </c>
      <c r="J85" t="s">
        <v>7</v>
      </c>
      <c r="K85">
        <v>0.70599999999999996</v>
      </c>
      <c r="L85">
        <v>-0.14000000000000001</v>
      </c>
      <c r="M85">
        <v>0.129</v>
      </c>
      <c r="N85">
        <v>-0.63100000000000001</v>
      </c>
      <c r="O85">
        <v>6.9000000000000006E-2</v>
      </c>
      <c r="Q85" t="s">
        <v>84</v>
      </c>
    </row>
    <row r="86" spans="3:22" x14ac:dyDescent="0.3">
      <c r="C86" t="s">
        <v>8</v>
      </c>
      <c r="D86">
        <v>0.47399999999999998</v>
      </c>
      <c r="E86">
        <v>0.29899999999999999</v>
      </c>
      <c r="F86">
        <v>0.57899999999999996</v>
      </c>
      <c r="G86">
        <v>3.5000000000000003E-2</v>
      </c>
      <c r="H86">
        <v>0.19900000000000001</v>
      </c>
      <c r="J86" t="s">
        <v>8</v>
      </c>
      <c r="K86">
        <v>0.67</v>
      </c>
      <c r="L86">
        <v>0.255</v>
      </c>
      <c r="M86">
        <v>1.7999999999999999E-2</v>
      </c>
      <c r="N86">
        <v>-0.39800000000000002</v>
      </c>
      <c r="O86">
        <v>0.13300000000000001</v>
      </c>
      <c r="Q86" t="s">
        <v>81</v>
      </c>
    </row>
    <row r="87" spans="3:22" x14ac:dyDescent="0.3">
      <c r="C87" t="s">
        <v>10</v>
      </c>
      <c r="D87">
        <v>-0.47399999999999998</v>
      </c>
      <c r="E87">
        <v>-0.56499999999999995</v>
      </c>
      <c r="F87">
        <v>-0.253</v>
      </c>
      <c r="G87">
        <v>0.32100000000000001</v>
      </c>
      <c r="H87">
        <v>0.49399999999999999</v>
      </c>
      <c r="J87" t="s">
        <v>10</v>
      </c>
      <c r="K87">
        <v>-9.6000000000000002E-2</v>
      </c>
      <c r="L87">
        <v>2.1999999999999999E-2</v>
      </c>
      <c r="M87">
        <v>0.122</v>
      </c>
      <c r="N87">
        <v>0.96299999999999997</v>
      </c>
      <c r="O87">
        <v>6.3E-2</v>
      </c>
    </row>
    <row r="88" spans="3:22" x14ac:dyDescent="0.3">
      <c r="C88" t="s">
        <v>11</v>
      </c>
      <c r="D88">
        <v>-0.312</v>
      </c>
      <c r="E88">
        <v>0.78900000000000003</v>
      </c>
      <c r="F88">
        <v>-3.4000000000000002E-2</v>
      </c>
      <c r="G88">
        <v>0.39600000000000002</v>
      </c>
      <c r="H88">
        <v>-0.16700000000000001</v>
      </c>
      <c r="J88" t="s">
        <v>11</v>
      </c>
      <c r="K88">
        <v>-4.5999999999999999E-2</v>
      </c>
      <c r="L88">
        <v>0.16800000000000001</v>
      </c>
      <c r="M88">
        <v>-0.92400000000000004</v>
      </c>
      <c r="N88">
        <v>-0.14399999999999999</v>
      </c>
      <c r="O88">
        <v>-0.02</v>
      </c>
    </row>
    <row r="89" spans="3:22" x14ac:dyDescent="0.3">
      <c r="C89" t="s">
        <v>9</v>
      </c>
      <c r="D89">
        <v>0.91700000000000004</v>
      </c>
      <c r="E89">
        <v>-6.0000000000000001E-3</v>
      </c>
      <c r="F89">
        <v>0.08</v>
      </c>
      <c r="G89">
        <v>0.161</v>
      </c>
      <c r="H89">
        <v>0.223</v>
      </c>
      <c r="J89" t="s">
        <v>9</v>
      </c>
      <c r="K89">
        <v>0.78300000000000003</v>
      </c>
      <c r="L89">
        <v>-0.441</v>
      </c>
      <c r="M89">
        <v>0.20599999999999999</v>
      </c>
      <c r="N89">
        <v>-0.246</v>
      </c>
      <c r="O89">
        <v>0.11</v>
      </c>
    </row>
    <row r="90" spans="3:22" x14ac:dyDescent="0.3">
      <c r="C90" t="s">
        <v>12</v>
      </c>
      <c r="D90">
        <v>-0.17899999999999999</v>
      </c>
      <c r="E90">
        <v>0.85199999999999998</v>
      </c>
      <c r="F90">
        <v>-0.106</v>
      </c>
      <c r="G90">
        <v>0.39</v>
      </c>
      <c r="H90">
        <v>0.105</v>
      </c>
      <c r="J90" t="s">
        <v>12</v>
      </c>
      <c r="K90">
        <v>0.108</v>
      </c>
      <c r="L90">
        <v>7.9000000000000001E-2</v>
      </c>
      <c r="M90">
        <v>-0.92200000000000004</v>
      </c>
      <c r="N90">
        <v>-0.09</v>
      </c>
      <c r="O90">
        <v>0.23599999999999999</v>
      </c>
    </row>
    <row r="91" spans="3:22" x14ac:dyDescent="0.3">
      <c r="C91" t="s">
        <v>13</v>
      </c>
      <c r="D91">
        <v>-0.43099999999999999</v>
      </c>
      <c r="E91">
        <v>0.433</v>
      </c>
      <c r="F91">
        <v>-0.155</v>
      </c>
      <c r="G91">
        <v>-0.24199999999999999</v>
      </c>
      <c r="H91">
        <v>0.59699999999999998</v>
      </c>
      <c r="J91" t="s">
        <v>13</v>
      </c>
      <c r="K91">
        <v>-0.218</v>
      </c>
      <c r="L91">
        <v>0.27700000000000002</v>
      </c>
      <c r="M91">
        <v>-0.29399999999999998</v>
      </c>
      <c r="N91">
        <v>0.185</v>
      </c>
      <c r="O91">
        <v>0.753</v>
      </c>
    </row>
    <row r="92" spans="3:22" x14ac:dyDescent="0.3">
      <c r="C92" t="s">
        <v>14</v>
      </c>
      <c r="D92">
        <v>-0.38400000000000001</v>
      </c>
      <c r="E92">
        <v>-0.47299999999999998</v>
      </c>
      <c r="F92">
        <v>0.23200000000000001</v>
      </c>
      <c r="G92">
        <v>0.17499999999999999</v>
      </c>
      <c r="H92">
        <v>-0.57899999999999996</v>
      </c>
      <c r="J92" t="s">
        <v>14</v>
      </c>
      <c r="K92">
        <v>-0.29399999999999998</v>
      </c>
      <c r="L92">
        <v>0.248</v>
      </c>
      <c r="M92">
        <v>0.155</v>
      </c>
      <c r="N92">
        <v>0.16300000000000001</v>
      </c>
      <c r="O92">
        <v>-0.77</v>
      </c>
    </row>
    <row r="93" spans="3:22" x14ac:dyDescent="0.3">
      <c r="C93" t="s">
        <v>15</v>
      </c>
      <c r="D93">
        <v>-0.5</v>
      </c>
      <c r="E93">
        <v>-0.61399999999999999</v>
      </c>
      <c r="F93">
        <v>-0.14199999999999999</v>
      </c>
      <c r="G93">
        <v>0.14599999999999999</v>
      </c>
      <c r="H93">
        <v>0.27700000000000002</v>
      </c>
      <c r="J93" t="s">
        <v>15</v>
      </c>
      <c r="K93">
        <v>-0.23300000000000001</v>
      </c>
      <c r="L93">
        <v>0.113</v>
      </c>
      <c r="M93">
        <v>0.249</v>
      </c>
      <c r="N93">
        <v>0.78200000000000003</v>
      </c>
      <c r="O93">
        <v>-6.8000000000000005E-2</v>
      </c>
    </row>
    <row r="94" spans="3:22" x14ac:dyDescent="0.3">
      <c r="C94" t="s">
        <v>16</v>
      </c>
      <c r="D94">
        <v>0.74199999999999999</v>
      </c>
      <c r="E94">
        <v>-6.3E-2</v>
      </c>
      <c r="F94">
        <v>0.223</v>
      </c>
      <c r="G94">
        <v>0.54500000000000004</v>
      </c>
      <c r="H94">
        <v>0.23400000000000001</v>
      </c>
      <c r="J94" t="s">
        <v>16</v>
      </c>
      <c r="K94">
        <v>0.92800000000000005</v>
      </c>
      <c r="L94">
        <v>-0.28199999999999997</v>
      </c>
      <c r="M94">
        <v>2.3E-2</v>
      </c>
      <c r="N94">
        <v>1.7999999999999999E-2</v>
      </c>
      <c r="O94">
        <v>-0.12</v>
      </c>
    </row>
    <row r="95" spans="3:22" x14ac:dyDescent="0.3">
      <c r="C95" t="s">
        <v>17</v>
      </c>
      <c r="D95">
        <v>0.73199999999999998</v>
      </c>
      <c r="E95">
        <v>0.129</v>
      </c>
      <c r="F95">
        <v>-0.46600000000000003</v>
      </c>
      <c r="G95">
        <v>-0.441</v>
      </c>
      <c r="H95">
        <v>2.9000000000000001E-2</v>
      </c>
      <c r="J95" t="s">
        <v>17</v>
      </c>
      <c r="K95">
        <v>5.3999999999999999E-2</v>
      </c>
      <c r="L95">
        <v>-0.70799999999999996</v>
      </c>
      <c r="M95">
        <v>0.249</v>
      </c>
      <c r="N95">
        <v>-0.48299999999999998</v>
      </c>
      <c r="O95">
        <v>0.40600000000000003</v>
      </c>
    </row>
    <row r="96" spans="3:22" x14ac:dyDescent="0.3">
      <c r="C96" t="s">
        <v>18</v>
      </c>
      <c r="D96">
        <v>0.246</v>
      </c>
      <c r="E96">
        <v>-0.76200000000000001</v>
      </c>
      <c r="F96">
        <v>0.33600000000000002</v>
      </c>
      <c r="G96">
        <v>0.02</v>
      </c>
      <c r="H96">
        <v>6.4000000000000001E-2</v>
      </c>
      <c r="J96" t="s">
        <v>18</v>
      </c>
      <c r="K96">
        <v>0.308</v>
      </c>
      <c r="L96">
        <v>4.9000000000000002E-2</v>
      </c>
      <c r="M96">
        <v>0.71199999999999997</v>
      </c>
      <c r="N96">
        <v>0.23699999999999999</v>
      </c>
      <c r="O96">
        <v>-0.312</v>
      </c>
    </row>
    <row r="97" spans="3:10" x14ac:dyDescent="0.3">
      <c r="C97" t="s">
        <v>76</v>
      </c>
      <c r="J97" t="s">
        <v>80</v>
      </c>
    </row>
    <row r="98" spans="3:10" x14ac:dyDescent="0.3">
      <c r="C98" t="s">
        <v>78</v>
      </c>
      <c r="J98" t="s">
        <v>81</v>
      </c>
    </row>
    <row r="99" spans="3:10" x14ac:dyDescent="0.3">
      <c r="J99" t="s">
        <v>82</v>
      </c>
    </row>
    <row r="103" spans="3:10" x14ac:dyDescent="0.3">
      <c r="C103" t="s">
        <v>85</v>
      </c>
      <c r="D103" t="s">
        <v>86</v>
      </c>
    </row>
    <row r="104" spans="3:10" x14ac:dyDescent="0.3">
      <c r="C104" t="s">
        <v>68</v>
      </c>
      <c r="D104" t="s">
        <v>87</v>
      </c>
    </row>
    <row r="105" spans="3:10" x14ac:dyDescent="0.3">
      <c r="C105" t="s">
        <v>88</v>
      </c>
      <c r="D105" t="s">
        <v>89</v>
      </c>
    </row>
    <row r="106" spans="3:10" x14ac:dyDescent="0.3">
      <c r="C106" t="s">
        <v>90</v>
      </c>
      <c r="D106" t="s">
        <v>91</v>
      </c>
    </row>
    <row r="107" spans="3:10" x14ac:dyDescent="0.3">
      <c r="C107" t="s">
        <v>92</v>
      </c>
      <c r="D107" t="s">
        <v>93</v>
      </c>
    </row>
    <row r="108" spans="3:10" x14ac:dyDescent="0.3">
      <c r="C108" t="s">
        <v>94</v>
      </c>
      <c r="D108" t="s">
        <v>95</v>
      </c>
    </row>
    <row r="109" spans="3:10" x14ac:dyDescent="0.3">
      <c r="C109" t="s">
        <v>96</v>
      </c>
      <c r="D109" t="s">
        <v>97</v>
      </c>
    </row>
  </sheetData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Mhd Zulfirman Hasibuan</dc:creator>
  <cp:lastModifiedBy>Mhd Zulfirman Hasibuan</cp:lastModifiedBy>
  <dcterms:created xsi:type="dcterms:W3CDTF">2025-07-01T23:05:04Z</dcterms:created>
  <dcterms:modified xsi:type="dcterms:W3CDTF">2025-07-16T05:32:21Z</dcterms:modified>
</cp:coreProperties>
</file>